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F16F2DB1-68B6-4B89-BC7E-710429A450A4}"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'2020-2021'!$A$14:$BV$251</definedName>
  </definedNames>
  <calcPr calcId="191029"/>
</workbook>
</file>

<file path=xl/calcChain.xml><?xml version="1.0" encoding="utf-8"?>
<calcChain xmlns="http://schemas.openxmlformats.org/spreadsheetml/2006/main">
  <c r="BN252" i="1" l="1"/>
  <c r="BM252" i="1"/>
  <c r="BL252" i="1"/>
  <c r="BK252" i="1"/>
  <c r="BJ252" i="1"/>
  <c r="BI252" i="1"/>
  <c r="BH252" i="1"/>
  <c r="BG252" i="1"/>
  <c r="BF252" i="1"/>
  <c r="AZ252" i="1"/>
  <c r="AX252" i="1"/>
  <c r="AY252" i="1" s="1"/>
  <c r="AW252" i="1"/>
  <c r="AV252" i="1"/>
  <c r="AU252" i="1"/>
  <c r="AT252" i="1"/>
  <c r="AR252" i="1"/>
  <c r="AS252" i="1" s="1"/>
  <c r="A252" i="1"/>
  <c r="BN251" i="1" l="1"/>
  <c r="BM251" i="1"/>
  <c r="BL251" i="1"/>
  <c r="BK251" i="1"/>
  <c r="BJ251" i="1"/>
  <c r="BI251" i="1"/>
  <c r="BH251" i="1"/>
  <c r="BG251" i="1"/>
  <c r="BF251" i="1"/>
  <c r="AZ251" i="1"/>
  <c r="AY251" i="1"/>
  <c r="AX251" i="1"/>
  <c r="AW251" i="1"/>
  <c r="AV251" i="1"/>
  <c r="AU251" i="1"/>
  <c r="AT251" i="1"/>
  <c r="AS251" i="1"/>
  <c r="AR251" i="1"/>
  <c r="BN250" i="1"/>
  <c r="BM250" i="1"/>
  <c r="BL250" i="1"/>
  <c r="BK250" i="1"/>
  <c r="BJ250" i="1"/>
  <c r="BI250" i="1"/>
  <c r="BH250" i="1"/>
  <c r="BG250" i="1"/>
  <c r="BF250" i="1"/>
  <c r="AZ250" i="1"/>
  <c r="AY250" i="1"/>
  <c r="AX250" i="1"/>
  <c r="AW250" i="1"/>
  <c r="AV250" i="1"/>
  <c r="AU250" i="1"/>
  <c r="AT250" i="1"/>
  <c r="AS250" i="1"/>
  <c r="AR250" i="1"/>
  <c r="BN249" i="1" l="1"/>
  <c r="BM249" i="1"/>
  <c r="BL249" i="1"/>
  <c r="BK249" i="1"/>
  <c r="BJ249" i="1"/>
  <c r="BI249" i="1"/>
  <c r="BH249" i="1"/>
  <c r="BG249" i="1"/>
  <c r="BF249" i="1"/>
  <c r="AX249" i="1"/>
  <c r="AZ249" i="1" s="1"/>
  <c r="AW249" i="1"/>
  <c r="AV249" i="1"/>
  <c r="AU249" i="1"/>
  <c r="AT249" i="1"/>
  <c r="AR249" i="1"/>
  <c r="AS249" i="1" s="1"/>
  <c r="BN248" i="1"/>
  <c r="BM248" i="1"/>
  <c r="BL248" i="1"/>
  <c r="BK248" i="1"/>
  <c r="BJ248" i="1"/>
  <c r="BI248" i="1"/>
  <c r="BH248" i="1"/>
  <c r="BG248" i="1"/>
  <c r="BF248" i="1"/>
  <c r="AZ248" i="1"/>
  <c r="AY248" i="1"/>
  <c r="AX248" i="1"/>
  <c r="AW248" i="1"/>
  <c r="AU248" i="1"/>
  <c r="AV248" i="1" s="1"/>
  <c r="AT248" i="1"/>
  <c r="AR248" i="1"/>
  <c r="AS248" i="1" s="1"/>
  <c r="BN247" i="1"/>
  <c r="BM247" i="1"/>
  <c r="BL247" i="1"/>
  <c r="BK247" i="1"/>
  <c r="BJ247" i="1"/>
  <c r="BI247" i="1"/>
  <c r="BH247" i="1"/>
  <c r="BG247" i="1"/>
  <c r="BF247" i="1"/>
  <c r="AX247" i="1"/>
  <c r="AY247" i="1" s="1"/>
  <c r="AW247" i="1"/>
  <c r="AU247" i="1"/>
  <c r="AV247" i="1" s="1"/>
  <c r="AT247" i="1"/>
  <c r="AR247" i="1"/>
  <c r="AS247" i="1" s="1"/>
  <c r="AZ247" i="1" l="1"/>
  <c r="AY249" i="1"/>
  <c r="BN246" i="1"/>
  <c r="BM246" i="1"/>
  <c r="BL246" i="1"/>
  <c r="BK246" i="1"/>
  <c r="BJ246" i="1"/>
  <c r="BI246" i="1"/>
  <c r="BH246" i="1"/>
  <c r="BG246" i="1"/>
  <c r="BF246" i="1"/>
  <c r="AX246" i="1"/>
  <c r="AZ246" i="1" s="1"/>
  <c r="AW246" i="1"/>
  <c r="AU246" i="1"/>
  <c r="AV246" i="1" s="1"/>
  <c r="AT246" i="1"/>
  <c r="AR246" i="1"/>
  <c r="AS246" i="1" s="1"/>
  <c r="AY246" i="1" l="1"/>
  <c r="BL244" i="1"/>
  <c r="BL245" i="1"/>
  <c r="BN245" i="1"/>
  <c r="BM245" i="1"/>
  <c r="BK245" i="1"/>
  <c r="BI245" i="1"/>
  <c r="BJ245" i="1" s="1"/>
  <c r="BH245" i="1"/>
  <c r="BG245" i="1"/>
  <c r="BF245" i="1"/>
  <c r="AX245" i="1"/>
  <c r="AY245" i="1" s="1"/>
  <c r="AW245" i="1"/>
  <c r="AU245" i="1"/>
  <c r="AV245" i="1" s="1"/>
  <c r="AT245" i="1"/>
  <c r="AR245" i="1"/>
  <c r="AS245" i="1" s="1"/>
  <c r="BN244" i="1"/>
  <c r="BM244" i="1"/>
  <c r="BK244" i="1"/>
  <c r="BJ244" i="1"/>
  <c r="BI244" i="1"/>
  <c r="BH244" i="1"/>
  <c r="BF244" i="1"/>
  <c r="BG244" i="1" s="1"/>
  <c r="AX244" i="1"/>
  <c r="AZ244" i="1" s="1"/>
  <c r="AW244" i="1"/>
  <c r="AU244" i="1"/>
  <c r="AV244" i="1" s="1"/>
  <c r="AT244" i="1"/>
  <c r="AR244" i="1"/>
  <c r="AS244" i="1" s="1"/>
  <c r="AY244" i="1" l="1"/>
  <c r="AZ245" i="1"/>
  <c r="BI29" i="1" l="1"/>
  <c r="BJ29" i="1" s="1"/>
  <c r="BN243" i="1"/>
  <c r="BM243" i="1"/>
  <c r="BL243" i="1"/>
  <c r="BK243" i="1"/>
  <c r="BJ243" i="1"/>
  <c r="BI243" i="1"/>
  <c r="BH243" i="1"/>
  <c r="BG243" i="1"/>
  <c r="BF243" i="1"/>
  <c r="AX243" i="1"/>
  <c r="AY243" i="1" s="1"/>
  <c r="AW243" i="1"/>
  <c r="AU243" i="1"/>
  <c r="AV243" i="1" s="1"/>
  <c r="AT243" i="1"/>
  <c r="AR243" i="1"/>
  <c r="AS243" i="1" s="1"/>
  <c r="BN242" i="1"/>
  <c r="BM242" i="1"/>
  <c r="BL242" i="1"/>
  <c r="BK242" i="1"/>
  <c r="BJ242" i="1"/>
  <c r="BI242" i="1"/>
  <c r="BH242" i="1"/>
  <c r="BG242" i="1"/>
  <c r="BF242" i="1"/>
  <c r="AX242" i="1"/>
  <c r="AZ242" i="1" s="1"/>
  <c r="AW242" i="1"/>
  <c r="AU242" i="1"/>
  <c r="AV242" i="1" s="1"/>
  <c r="AT242" i="1"/>
  <c r="AR242" i="1"/>
  <c r="AS242" i="1" s="1"/>
  <c r="AZ243" i="1" l="1"/>
  <c r="AY242" i="1"/>
  <c r="BN241" i="1"/>
  <c r="BM241" i="1"/>
  <c r="BL241" i="1"/>
  <c r="BK241" i="1"/>
  <c r="BJ241" i="1"/>
  <c r="BI241" i="1"/>
  <c r="BH241" i="1"/>
  <c r="BG241" i="1"/>
  <c r="BF241" i="1"/>
  <c r="AX241" i="1"/>
  <c r="AZ241" i="1" s="1"/>
  <c r="AW241" i="1"/>
  <c r="AU241" i="1"/>
  <c r="AV241" i="1" s="1"/>
  <c r="AT241" i="1"/>
  <c r="AR241" i="1"/>
  <c r="AS241" i="1" s="1"/>
  <c r="AY241" i="1" l="1"/>
  <c r="BN240" i="1"/>
  <c r="BM240" i="1"/>
  <c r="BL240" i="1"/>
  <c r="BK240" i="1"/>
  <c r="BJ240" i="1"/>
  <c r="BI240" i="1"/>
  <c r="BH240" i="1"/>
  <c r="BG240" i="1"/>
  <c r="BF240" i="1"/>
  <c r="AX240" i="1"/>
  <c r="AZ240" i="1" s="1"/>
  <c r="AW240" i="1"/>
  <c r="AU240" i="1"/>
  <c r="AV240" i="1" s="1"/>
  <c r="AT240" i="1"/>
  <c r="AS240" i="1"/>
  <c r="AR240" i="1"/>
  <c r="BN239" i="1"/>
  <c r="BM239" i="1"/>
  <c r="BL239" i="1"/>
  <c r="BK239" i="1"/>
  <c r="BJ239" i="1"/>
  <c r="BI239" i="1"/>
  <c r="BH239" i="1"/>
  <c r="BG239" i="1"/>
  <c r="BF239" i="1"/>
  <c r="AZ239" i="1"/>
  <c r="AX239" i="1"/>
  <c r="AY239" i="1" s="1"/>
  <c r="AW239" i="1"/>
  <c r="AV239" i="1"/>
  <c r="AU239" i="1"/>
  <c r="AT239" i="1"/>
  <c r="AR239" i="1"/>
  <c r="AS239" i="1" s="1"/>
  <c r="AY240" i="1" l="1"/>
  <c r="BN238" i="1"/>
  <c r="BM238" i="1"/>
  <c r="BL238" i="1"/>
  <c r="BK238" i="1"/>
  <c r="BJ238" i="1"/>
  <c r="BI238" i="1"/>
  <c r="BH238" i="1"/>
  <c r="BG238" i="1"/>
  <c r="BF238" i="1"/>
  <c r="AX238" i="1"/>
  <c r="AZ238" i="1" s="1"/>
  <c r="AW238" i="1"/>
  <c r="AU238" i="1"/>
  <c r="AV238" i="1" s="1"/>
  <c r="AT238" i="1"/>
  <c r="AR238" i="1"/>
  <c r="AS238" i="1" s="1"/>
  <c r="BN237" i="1"/>
  <c r="BM237" i="1"/>
  <c r="BL237" i="1"/>
  <c r="BK237" i="1"/>
  <c r="BJ237" i="1"/>
  <c r="BI237" i="1"/>
  <c r="BH237" i="1"/>
  <c r="BG237" i="1"/>
  <c r="BF237" i="1"/>
  <c r="AX237" i="1"/>
  <c r="AZ237" i="1" s="1"/>
  <c r="AW237" i="1"/>
  <c r="AU237" i="1"/>
  <c r="AV237" i="1" s="1"/>
  <c r="AT237" i="1"/>
  <c r="AR237" i="1"/>
  <c r="AS237" i="1" s="1"/>
  <c r="AY238" i="1" l="1"/>
  <c r="AY237" i="1"/>
  <c r="BN236" i="1"/>
  <c r="BM236" i="1"/>
  <c r="BL236" i="1"/>
  <c r="BK236" i="1"/>
  <c r="BJ236" i="1"/>
  <c r="BI236" i="1"/>
  <c r="BH236" i="1"/>
  <c r="BG236" i="1"/>
  <c r="BF236" i="1"/>
  <c r="AX236" i="1"/>
  <c r="AZ236" i="1" s="1"/>
  <c r="AW236" i="1"/>
  <c r="AU236" i="1"/>
  <c r="AV236" i="1" s="1"/>
  <c r="AT236" i="1"/>
  <c r="AR236" i="1"/>
  <c r="AS236" i="1" s="1"/>
  <c r="AY236" i="1" l="1"/>
  <c r="BN235" i="1"/>
  <c r="BM235" i="1"/>
  <c r="BL235" i="1"/>
  <c r="BK235" i="1"/>
  <c r="BJ235" i="1"/>
  <c r="BI235" i="1"/>
  <c r="BH235" i="1"/>
  <c r="BG235" i="1"/>
  <c r="BF235" i="1"/>
  <c r="AX235" i="1"/>
  <c r="AZ235" i="1" s="1"/>
  <c r="AW235" i="1"/>
  <c r="AU235" i="1"/>
  <c r="AV235" i="1" s="1"/>
  <c r="AT235" i="1"/>
  <c r="AR235" i="1"/>
  <c r="AS235" i="1" s="1"/>
  <c r="BN234" i="1"/>
  <c r="BM234" i="1"/>
  <c r="BL234" i="1"/>
  <c r="BK234" i="1"/>
  <c r="BJ234" i="1"/>
  <c r="BI234" i="1"/>
  <c r="BH234" i="1"/>
  <c r="BG234" i="1"/>
  <c r="BF234" i="1"/>
  <c r="AX234" i="1"/>
  <c r="AY234" i="1" s="1"/>
  <c r="AW234" i="1"/>
  <c r="AU234" i="1"/>
  <c r="AV234" i="1" s="1"/>
  <c r="AT234" i="1"/>
  <c r="AR234" i="1"/>
  <c r="AS234" i="1" s="1"/>
  <c r="BN233" i="1"/>
  <c r="BM233" i="1"/>
  <c r="BL233" i="1"/>
  <c r="BK233" i="1"/>
  <c r="BJ233" i="1"/>
  <c r="BI233" i="1"/>
  <c r="BH233" i="1"/>
  <c r="BG233" i="1"/>
  <c r="BF233" i="1"/>
  <c r="AX233" i="1"/>
  <c r="AZ233" i="1" s="1"/>
  <c r="AW233" i="1"/>
  <c r="AU233" i="1"/>
  <c r="AV233" i="1" s="1"/>
  <c r="AT233" i="1"/>
  <c r="AR233" i="1"/>
  <c r="AS233" i="1" s="1"/>
  <c r="BN232" i="1"/>
  <c r="BM232" i="1"/>
  <c r="BL232" i="1"/>
  <c r="BK232" i="1"/>
  <c r="BJ232" i="1"/>
  <c r="BI232" i="1"/>
  <c r="BH232" i="1"/>
  <c r="BG232" i="1"/>
  <c r="BF232" i="1"/>
  <c r="AX232" i="1"/>
  <c r="AY232" i="1" s="1"/>
  <c r="AW232" i="1"/>
  <c r="AU232" i="1"/>
  <c r="AV232" i="1" s="1"/>
  <c r="AT232" i="1"/>
  <c r="AR232" i="1"/>
  <c r="AS232" i="1" s="1"/>
  <c r="AZ232" i="1" l="1"/>
  <c r="AY233" i="1"/>
  <c r="AZ234" i="1"/>
  <c r="AY235" i="1"/>
  <c r="BN231" i="1"/>
  <c r="BM231" i="1"/>
  <c r="BL231" i="1"/>
  <c r="BK231" i="1"/>
  <c r="BJ231" i="1"/>
  <c r="BI231" i="1"/>
  <c r="BH231" i="1"/>
  <c r="BG231" i="1"/>
  <c r="BF231" i="1"/>
  <c r="AX231" i="1"/>
  <c r="AZ231" i="1" s="1"/>
  <c r="AW231" i="1"/>
  <c r="AU231" i="1"/>
  <c r="AV231" i="1" s="1"/>
  <c r="AT231" i="1"/>
  <c r="AR231" i="1"/>
  <c r="AS231" i="1" s="1"/>
  <c r="AY231" i="1" l="1"/>
  <c r="BN230" i="1"/>
  <c r="BM230" i="1"/>
  <c r="BL230" i="1"/>
  <c r="BK230" i="1"/>
  <c r="BJ230" i="1"/>
  <c r="BI230" i="1"/>
  <c r="BH230" i="1"/>
  <c r="BG230" i="1"/>
  <c r="BF230" i="1"/>
  <c r="AX230" i="1"/>
  <c r="AZ230" i="1" s="1"/>
  <c r="AW230" i="1"/>
  <c r="AU230" i="1"/>
  <c r="AV230" i="1" s="1"/>
  <c r="AT230" i="1"/>
  <c r="AR230" i="1"/>
  <c r="AS230" i="1" s="1"/>
  <c r="AY230" i="1" l="1"/>
  <c r="BN229" i="1"/>
  <c r="BM229" i="1"/>
  <c r="BL229" i="1"/>
  <c r="BK229" i="1"/>
  <c r="BJ229" i="1"/>
  <c r="BI229" i="1"/>
  <c r="BH229" i="1"/>
  <c r="BG229" i="1"/>
  <c r="BF229" i="1"/>
  <c r="AX229" i="1"/>
  <c r="AZ229" i="1" s="1"/>
  <c r="AW229" i="1"/>
  <c r="AU229" i="1"/>
  <c r="AV229" i="1" s="1"/>
  <c r="AT229" i="1"/>
  <c r="AS229" i="1"/>
  <c r="AR229" i="1"/>
  <c r="BN228" i="1"/>
  <c r="BM228" i="1"/>
  <c r="BL228" i="1"/>
  <c r="BK228" i="1"/>
  <c r="BJ228" i="1"/>
  <c r="BI228" i="1"/>
  <c r="BH228" i="1"/>
  <c r="BG228" i="1"/>
  <c r="BF228" i="1"/>
  <c r="AZ228" i="1"/>
  <c r="AX228" i="1"/>
  <c r="AY228" i="1" s="1"/>
  <c r="AW228" i="1"/>
  <c r="AV228" i="1"/>
  <c r="AU228" i="1"/>
  <c r="AT228" i="1"/>
  <c r="AR228" i="1"/>
  <c r="AS228" i="1" s="1"/>
  <c r="BN227" i="1"/>
  <c r="BM227" i="1"/>
  <c r="BL227" i="1"/>
  <c r="BK227" i="1"/>
  <c r="BJ227" i="1"/>
  <c r="BI227" i="1"/>
  <c r="BH227" i="1"/>
  <c r="BG227" i="1"/>
  <c r="BF227" i="1"/>
  <c r="AZ227" i="1"/>
  <c r="AY227" i="1"/>
  <c r="AX227" i="1"/>
  <c r="AW227" i="1"/>
  <c r="AU227" i="1"/>
  <c r="AV227" i="1" s="1"/>
  <c r="AT227" i="1"/>
  <c r="AR227" i="1"/>
  <c r="AS227" i="1" s="1"/>
  <c r="AY229" i="1" l="1"/>
  <c r="BN226" i="1"/>
  <c r="BM226" i="1"/>
  <c r="BL226" i="1"/>
  <c r="BK226" i="1"/>
  <c r="BJ226" i="1"/>
  <c r="BI226" i="1"/>
  <c r="BH226" i="1"/>
  <c r="BG226" i="1"/>
  <c r="BF226" i="1"/>
  <c r="AX226" i="1"/>
  <c r="AZ226" i="1" s="1"/>
  <c r="AW226" i="1"/>
  <c r="AU226" i="1"/>
  <c r="AV226" i="1" s="1"/>
  <c r="AT226" i="1"/>
  <c r="AR226" i="1"/>
  <c r="AS226" i="1" s="1"/>
  <c r="AY226" i="1" l="1"/>
  <c r="BN225" i="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AZ224" i="1" l="1"/>
  <c r="BN223" i="1"/>
  <c r="BM223" i="1"/>
  <c r="BL223" i="1"/>
  <c r="BK223" i="1"/>
  <c r="BJ223" i="1"/>
  <c r="BI223" i="1"/>
  <c r="BH223" i="1"/>
  <c r="BG223" i="1"/>
  <c r="BF223" i="1"/>
  <c r="AX223" i="1"/>
  <c r="AZ223" i="1" s="1"/>
  <c r="AW223" i="1"/>
  <c r="AU223" i="1"/>
  <c r="AV223" i="1" s="1"/>
  <c r="AT223" i="1"/>
  <c r="AR223" i="1"/>
  <c r="AS223" i="1" s="1"/>
  <c r="AY223" i="1" l="1"/>
  <c r="BN222" i="1"/>
  <c r="BM222" i="1"/>
  <c r="BL222" i="1"/>
  <c r="BK222" i="1"/>
  <c r="BJ222" i="1"/>
  <c r="BI222" i="1"/>
  <c r="BH222" i="1"/>
  <c r="BG222" i="1"/>
  <c r="BF222" i="1"/>
  <c r="AZ222" i="1"/>
  <c r="AY222" i="1"/>
  <c r="AX222" i="1"/>
  <c r="AW222" i="1"/>
  <c r="AV222" i="1"/>
  <c r="AU222" i="1"/>
  <c r="AT222" i="1"/>
  <c r="AS222" i="1"/>
  <c r="AR222" i="1"/>
  <c r="BN221" i="1"/>
  <c r="BM221" i="1"/>
  <c r="BL221" i="1"/>
  <c r="BK221" i="1"/>
  <c r="BJ221" i="1"/>
  <c r="BI221" i="1"/>
  <c r="BH221" i="1"/>
  <c r="BG221" i="1"/>
  <c r="BF221" i="1"/>
  <c r="AZ221" i="1"/>
  <c r="AY221" i="1"/>
  <c r="AX221" i="1"/>
  <c r="AW221" i="1"/>
  <c r="AV221" i="1"/>
  <c r="AU221" i="1"/>
  <c r="AT221" i="1"/>
  <c r="AS221" i="1"/>
  <c r="AR221" i="1"/>
  <c r="BN220" i="1"/>
  <c r="BM220" i="1"/>
  <c r="BL220" i="1"/>
  <c r="BK220" i="1"/>
  <c r="BJ220" i="1"/>
  <c r="BI220" i="1"/>
  <c r="BH220" i="1"/>
  <c r="BG220" i="1"/>
  <c r="BF220" i="1"/>
  <c r="AZ220" i="1"/>
  <c r="AY220" i="1"/>
  <c r="AX220" i="1"/>
  <c r="AW220" i="1"/>
  <c r="AV220" i="1"/>
  <c r="AU220" i="1"/>
  <c r="AT220" i="1"/>
  <c r="AS220" i="1"/>
  <c r="AR220" i="1"/>
  <c r="BN219" i="1"/>
  <c r="BM219" i="1"/>
  <c r="BL219" i="1"/>
  <c r="BK219" i="1"/>
  <c r="BJ219" i="1"/>
  <c r="BI219" i="1"/>
  <c r="BH219" i="1"/>
  <c r="BG219" i="1"/>
  <c r="BF219" i="1"/>
  <c r="AZ219" i="1"/>
  <c r="AY219" i="1"/>
  <c r="AX219" i="1"/>
  <c r="AW219" i="1"/>
  <c r="AV219" i="1"/>
  <c r="AU219" i="1"/>
  <c r="AT219" i="1"/>
  <c r="AS219" i="1"/>
  <c r="AR219" i="1"/>
  <c r="BN218" i="1"/>
  <c r="BM218" i="1"/>
  <c r="BL218" i="1"/>
  <c r="BK218" i="1"/>
  <c r="BJ218" i="1"/>
  <c r="BI218" i="1"/>
  <c r="BH218" i="1"/>
  <c r="BG218" i="1"/>
  <c r="BF218" i="1"/>
  <c r="AZ218" i="1"/>
  <c r="AY218" i="1"/>
  <c r="AX218" i="1"/>
  <c r="AW218" i="1"/>
  <c r="AV218" i="1"/>
  <c r="AU218" i="1"/>
  <c r="AT218" i="1"/>
  <c r="AS218" i="1"/>
  <c r="AR218" i="1"/>
  <c r="BN217" i="1"/>
  <c r="BM217" i="1"/>
  <c r="BL217" i="1"/>
  <c r="BK217" i="1"/>
  <c r="BJ217" i="1"/>
  <c r="BI217" i="1"/>
  <c r="BH217" i="1"/>
  <c r="BG217" i="1"/>
  <c r="BF217" i="1"/>
  <c r="AZ217" i="1"/>
  <c r="AY217" i="1"/>
  <c r="AX217" i="1"/>
  <c r="AW217" i="1"/>
  <c r="AV217" i="1"/>
  <c r="AU217" i="1"/>
  <c r="AT217" i="1"/>
  <c r="AS217" i="1"/>
  <c r="AR217" i="1"/>
  <c r="BN216" i="1" l="1"/>
  <c r="BM216" i="1"/>
  <c r="BL216" i="1"/>
  <c r="BK216" i="1"/>
  <c r="BJ216" i="1"/>
  <c r="BI216" i="1"/>
  <c r="BH216" i="1"/>
  <c r="BG216" i="1"/>
  <c r="BF216" i="1"/>
  <c r="AX216" i="1"/>
  <c r="AZ216" i="1" s="1"/>
  <c r="AW216" i="1"/>
  <c r="AU216" i="1"/>
  <c r="AV216" i="1" s="1"/>
  <c r="AT216" i="1"/>
  <c r="AR216" i="1"/>
  <c r="AS216" i="1" s="1"/>
  <c r="BN215" i="1"/>
  <c r="BM215" i="1"/>
  <c r="BL215" i="1"/>
  <c r="BK215" i="1"/>
  <c r="BJ215" i="1"/>
  <c r="BI215" i="1"/>
  <c r="BH215" i="1"/>
  <c r="BG215" i="1"/>
  <c r="BF215" i="1"/>
  <c r="AZ215" i="1"/>
  <c r="AX215" i="1"/>
  <c r="AY215" i="1" s="1"/>
  <c r="AW215" i="1"/>
  <c r="AV215" i="1"/>
  <c r="AU215" i="1"/>
  <c r="AT215" i="1"/>
  <c r="AR215" i="1"/>
  <c r="AS215" i="1" s="1"/>
  <c r="BN214" i="1"/>
  <c r="BM214" i="1"/>
  <c r="BL214" i="1"/>
  <c r="BK214" i="1"/>
  <c r="BJ214" i="1"/>
  <c r="BI214" i="1"/>
  <c r="BH214" i="1"/>
  <c r="BG214" i="1"/>
  <c r="BF214" i="1"/>
  <c r="AX214" i="1"/>
  <c r="AZ214" i="1" s="1"/>
  <c r="AW214" i="1"/>
  <c r="AU214" i="1"/>
  <c r="AV214" i="1" s="1"/>
  <c r="AT214" i="1"/>
  <c r="AR214" i="1"/>
  <c r="AS214" i="1" s="1"/>
  <c r="BN213" i="1"/>
  <c r="BM213" i="1"/>
  <c r="BL213" i="1"/>
  <c r="BK213" i="1"/>
  <c r="BJ213" i="1"/>
  <c r="BI213" i="1"/>
  <c r="BH213" i="1"/>
  <c r="BG213" i="1"/>
  <c r="BF213" i="1"/>
  <c r="AX213" i="1"/>
  <c r="AZ213" i="1" s="1"/>
  <c r="AW213" i="1"/>
  <c r="AU213" i="1"/>
  <c r="AV213" i="1" s="1"/>
  <c r="AT213" i="1"/>
  <c r="AR213" i="1"/>
  <c r="AS213" i="1" s="1"/>
  <c r="AY214" i="1" l="1"/>
  <c r="AY213" i="1"/>
  <c r="AY216" i="1"/>
  <c r="BN212" i="1"/>
  <c r="BM212" i="1"/>
  <c r="BL212" i="1"/>
  <c r="BK212" i="1"/>
  <c r="BJ212" i="1"/>
  <c r="BI212" i="1"/>
  <c r="BH212" i="1"/>
  <c r="BG212" i="1"/>
  <c r="BF212" i="1"/>
  <c r="AZ212" i="1"/>
  <c r="AY212" i="1"/>
  <c r="AX212" i="1"/>
  <c r="AW212" i="1"/>
  <c r="AV212" i="1"/>
  <c r="AU212" i="1"/>
  <c r="AT212" i="1"/>
  <c r="AS212" i="1"/>
  <c r="AR212" i="1"/>
  <c r="BN211" i="1"/>
  <c r="BM211" i="1"/>
  <c r="BL211" i="1"/>
  <c r="BK211" i="1"/>
  <c r="BJ211" i="1"/>
  <c r="BI211" i="1"/>
  <c r="BH211" i="1"/>
  <c r="BG211" i="1"/>
  <c r="BF211" i="1"/>
  <c r="AZ211" i="1"/>
  <c r="AY211" i="1"/>
  <c r="AX211" i="1"/>
  <c r="AW211" i="1"/>
  <c r="AV211" i="1"/>
  <c r="AU211" i="1"/>
  <c r="AT211" i="1"/>
  <c r="AS211" i="1"/>
  <c r="AR211" i="1"/>
  <c r="BN210" i="1" l="1"/>
  <c r="BM210" i="1"/>
  <c r="BL210" i="1"/>
  <c r="BK210" i="1"/>
  <c r="BJ210" i="1"/>
  <c r="BI210" i="1"/>
  <c r="BH210" i="1"/>
  <c r="BG210" i="1"/>
  <c r="BF210" i="1"/>
  <c r="AX210" i="1"/>
  <c r="AZ210" i="1" s="1"/>
  <c r="AW210" i="1"/>
  <c r="AU210" i="1"/>
  <c r="AV210" i="1" s="1"/>
  <c r="AT210" i="1"/>
  <c r="AR210" i="1"/>
  <c r="AS210" i="1" s="1"/>
  <c r="AY210" i="1" l="1"/>
  <c r="BN209" i="1"/>
  <c r="BM209" i="1"/>
  <c r="BL209" i="1"/>
  <c r="BK209" i="1"/>
  <c r="BJ209" i="1"/>
  <c r="BI209" i="1"/>
  <c r="BH209" i="1"/>
  <c r="BG209" i="1"/>
  <c r="BF209" i="1"/>
  <c r="AX209" i="1"/>
  <c r="AZ209" i="1" s="1"/>
  <c r="AW209" i="1"/>
  <c r="AU209" i="1"/>
  <c r="AV209" i="1" s="1"/>
  <c r="AT209" i="1"/>
  <c r="AR209" i="1"/>
  <c r="AS209" i="1" s="1"/>
  <c r="AY209" i="1" l="1"/>
  <c r="BN208" i="1"/>
  <c r="BM208" i="1"/>
  <c r="BL208" i="1"/>
  <c r="BK208" i="1"/>
  <c r="BJ208" i="1"/>
  <c r="BI208" i="1"/>
  <c r="BH208" i="1"/>
  <c r="BG208" i="1"/>
  <c r="BF208" i="1"/>
  <c r="AZ208" i="1"/>
  <c r="AY208" i="1"/>
  <c r="AX208" i="1"/>
  <c r="AW208" i="1"/>
  <c r="AV208" i="1"/>
  <c r="AU208" i="1"/>
  <c r="AT208" i="1"/>
  <c r="AS208" i="1"/>
  <c r="AR208" i="1"/>
  <c r="BN207" i="1"/>
  <c r="BM207" i="1"/>
  <c r="BL207" i="1"/>
  <c r="BK207" i="1"/>
  <c r="BJ207" i="1"/>
  <c r="BI207" i="1"/>
  <c r="BH207" i="1"/>
  <c r="BG207" i="1"/>
  <c r="BF207" i="1"/>
  <c r="AZ207" i="1"/>
  <c r="AY207" i="1"/>
  <c r="AX207" i="1"/>
  <c r="AW207" i="1"/>
  <c r="AV207" i="1"/>
  <c r="AU207" i="1"/>
  <c r="AT207" i="1"/>
  <c r="AS207" i="1"/>
  <c r="AR207" i="1"/>
  <c r="BN206" i="1"/>
  <c r="BM206" i="1"/>
  <c r="BL206" i="1"/>
  <c r="BK206" i="1"/>
  <c r="BJ206" i="1"/>
  <c r="BI206" i="1"/>
  <c r="BH206" i="1"/>
  <c r="BG206" i="1"/>
  <c r="BF206" i="1"/>
  <c r="AZ206" i="1"/>
  <c r="AY206" i="1"/>
  <c r="AX206" i="1"/>
  <c r="AW206" i="1"/>
  <c r="AV206" i="1"/>
  <c r="AU206" i="1"/>
  <c r="AT206" i="1"/>
  <c r="AS206" i="1"/>
  <c r="AR206" i="1"/>
  <c r="BN205" i="1"/>
  <c r="BM205" i="1"/>
  <c r="BL205" i="1"/>
  <c r="BK205" i="1"/>
  <c r="BJ205" i="1"/>
  <c r="BI205" i="1"/>
  <c r="BH205" i="1"/>
  <c r="BG205" i="1"/>
  <c r="BF205" i="1"/>
  <c r="AZ205" i="1"/>
  <c r="AY205" i="1"/>
  <c r="AX205" i="1"/>
  <c r="AW205" i="1"/>
  <c r="AV205" i="1"/>
  <c r="AU205" i="1"/>
  <c r="AT205" i="1"/>
  <c r="AS205" i="1"/>
  <c r="AR205" i="1"/>
  <c r="BN204" i="1"/>
  <c r="BM204" i="1"/>
  <c r="BL204" i="1"/>
  <c r="BK204" i="1"/>
  <c r="BJ204" i="1"/>
  <c r="BI204" i="1"/>
  <c r="BH204" i="1"/>
  <c r="BG204" i="1"/>
  <c r="BF204" i="1"/>
  <c r="AZ204" i="1"/>
  <c r="AY204" i="1"/>
  <c r="AX204" i="1"/>
  <c r="AW204" i="1"/>
  <c r="AV204" i="1"/>
  <c r="AU204" i="1"/>
  <c r="AT204" i="1"/>
  <c r="AS204" i="1"/>
  <c r="AR204" i="1"/>
  <c r="BN203" i="1"/>
  <c r="BL203" i="1"/>
  <c r="BM203" i="1" s="1"/>
  <c r="BK203" i="1"/>
  <c r="BI203" i="1"/>
  <c r="BJ203" i="1" s="1"/>
  <c r="BH203" i="1"/>
  <c r="BF203" i="1"/>
  <c r="BG203" i="1" s="1"/>
  <c r="AZ203" i="1"/>
  <c r="AY203" i="1"/>
  <c r="AX203" i="1"/>
  <c r="AW203" i="1"/>
  <c r="AV203" i="1"/>
  <c r="AU203" i="1"/>
  <c r="AT203" i="1"/>
  <c r="AS203" i="1"/>
  <c r="AR203" i="1"/>
  <c r="BN202" i="1"/>
  <c r="BM202" i="1"/>
  <c r="BL202" i="1"/>
  <c r="BK202" i="1"/>
  <c r="BJ202" i="1"/>
  <c r="BI202" i="1"/>
  <c r="BH202" i="1"/>
  <c r="BG202" i="1"/>
  <c r="BF202" i="1"/>
  <c r="AZ202" i="1"/>
  <c r="AY202" i="1"/>
  <c r="AX202" i="1"/>
  <c r="AW202" i="1"/>
  <c r="AV202" i="1"/>
  <c r="AU202" i="1"/>
  <c r="AT202" i="1"/>
  <c r="AS202" i="1"/>
  <c r="AR202" i="1"/>
  <c r="BN201" i="1"/>
  <c r="BM201" i="1"/>
  <c r="BL201" i="1"/>
  <c r="BK201" i="1"/>
  <c r="BJ201" i="1"/>
  <c r="BI201" i="1"/>
  <c r="BH201" i="1"/>
  <c r="BG201" i="1"/>
  <c r="BF201" i="1"/>
  <c r="AZ201" i="1"/>
  <c r="AY201" i="1"/>
  <c r="AX201" i="1"/>
  <c r="AW201" i="1"/>
  <c r="AV201" i="1"/>
  <c r="AU201" i="1"/>
  <c r="AT201" i="1"/>
  <c r="AS201" i="1"/>
  <c r="AR201" i="1"/>
  <c r="BN200" i="1"/>
  <c r="BM200" i="1"/>
  <c r="BL200" i="1"/>
  <c r="BK200" i="1"/>
  <c r="BJ200" i="1"/>
  <c r="BI200" i="1"/>
  <c r="BH200" i="1"/>
  <c r="BG200" i="1"/>
  <c r="BF200" i="1"/>
  <c r="AZ200" i="1"/>
  <c r="AY200" i="1"/>
  <c r="AX200" i="1"/>
  <c r="AW200" i="1"/>
  <c r="AV200" i="1"/>
  <c r="AU200" i="1"/>
  <c r="AT200" i="1"/>
  <c r="AS200" i="1"/>
  <c r="AR200" i="1"/>
  <c r="BN199" i="1"/>
  <c r="BM199" i="1"/>
  <c r="BL199" i="1"/>
  <c r="BK199" i="1"/>
  <c r="BJ199" i="1"/>
  <c r="BI199" i="1"/>
  <c r="BH199" i="1"/>
  <c r="BG199" i="1"/>
  <c r="BF199" i="1"/>
  <c r="AZ199" i="1"/>
  <c r="AY199" i="1"/>
  <c r="AX199" i="1"/>
  <c r="AW199" i="1"/>
  <c r="AV199" i="1"/>
  <c r="AU199" i="1"/>
  <c r="AT199" i="1"/>
  <c r="AS199" i="1"/>
  <c r="AR199" i="1"/>
  <c r="BN198" i="1"/>
  <c r="BM198" i="1"/>
  <c r="BL198" i="1"/>
  <c r="BK198" i="1"/>
  <c r="BJ198" i="1"/>
  <c r="BI198" i="1"/>
  <c r="BH198" i="1"/>
  <c r="BG198" i="1"/>
  <c r="BF198" i="1"/>
  <c r="AZ198" i="1"/>
  <c r="AY198" i="1"/>
  <c r="AX198" i="1"/>
  <c r="AW198" i="1"/>
  <c r="AV198" i="1"/>
  <c r="AU198" i="1"/>
  <c r="AT198" i="1"/>
  <c r="AS198" i="1"/>
  <c r="AR198" i="1"/>
  <c r="BN197" i="1"/>
  <c r="BM197" i="1"/>
  <c r="BL197" i="1"/>
  <c r="BK197" i="1"/>
  <c r="BJ197" i="1"/>
  <c r="BI197" i="1"/>
  <c r="BH197" i="1"/>
  <c r="BG197" i="1"/>
  <c r="BF197" i="1"/>
  <c r="AZ197" i="1"/>
  <c r="AY197" i="1"/>
  <c r="AX197" i="1"/>
  <c r="AW197" i="1"/>
  <c r="AV197" i="1"/>
  <c r="AU197" i="1"/>
  <c r="AT197" i="1"/>
  <c r="AS197" i="1"/>
  <c r="AR197" i="1"/>
  <c r="BN196" i="1"/>
  <c r="BM196" i="1"/>
  <c r="BL196" i="1"/>
  <c r="BK196" i="1"/>
  <c r="BJ196" i="1"/>
  <c r="BI196" i="1"/>
  <c r="BH196" i="1"/>
  <c r="BG196" i="1"/>
  <c r="BF196" i="1"/>
  <c r="AZ196" i="1"/>
  <c r="AY196" i="1"/>
  <c r="AX196" i="1"/>
  <c r="AW196" i="1"/>
  <c r="AV196" i="1"/>
  <c r="AU196" i="1"/>
  <c r="AT196" i="1"/>
  <c r="AS196" i="1"/>
  <c r="AR196" i="1"/>
  <c r="BN195" i="1"/>
  <c r="BM195" i="1"/>
  <c r="BL195" i="1"/>
  <c r="BK195" i="1"/>
  <c r="BJ195" i="1"/>
  <c r="BI195" i="1"/>
  <c r="BH195" i="1"/>
  <c r="BG195" i="1"/>
  <c r="BF195" i="1"/>
  <c r="AZ195" i="1"/>
  <c r="AY195" i="1"/>
  <c r="AX195" i="1"/>
  <c r="AW195" i="1"/>
  <c r="AV195" i="1"/>
  <c r="AU195" i="1"/>
  <c r="AT195" i="1"/>
  <c r="AS195" i="1"/>
  <c r="AR195" i="1"/>
  <c r="BN194" i="1"/>
  <c r="BM194" i="1"/>
  <c r="BL194" i="1"/>
  <c r="BK194" i="1"/>
  <c r="BJ194" i="1"/>
  <c r="BI194" i="1"/>
  <c r="BH194" i="1"/>
  <c r="BG194" i="1"/>
  <c r="BF194" i="1"/>
  <c r="AZ194" i="1"/>
  <c r="AY194" i="1"/>
  <c r="AX194" i="1"/>
  <c r="AW194" i="1"/>
  <c r="AV194" i="1"/>
  <c r="AU194" i="1"/>
  <c r="AT194" i="1"/>
  <c r="AS194" i="1"/>
  <c r="AR194" i="1"/>
  <c r="BN193" i="1"/>
  <c r="BM193" i="1"/>
  <c r="BL193" i="1"/>
  <c r="BK193" i="1"/>
  <c r="BJ193" i="1"/>
  <c r="BI193" i="1"/>
  <c r="BH193" i="1"/>
  <c r="BG193" i="1"/>
  <c r="BF193" i="1"/>
  <c r="AZ193" i="1"/>
  <c r="AY193" i="1"/>
  <c r="AX193" i="1"/>
  <c r="AW193" i="1"/>
  <c r="AV193" i="1"/>
  <c r="AU193" i="1"/>
  <c r="AT193" i="1"/>
  <c r="AS193" i="1"/>
  <c r="AR193" i="1"/>
  <c r="BN192" i="1"/>
  <c r="BM192" i="1"/>
  <c r="BL192" i="1"/>
  <c r="BK192" i="1"/>
  <c r="BJ192" i="1"/>
  <c r="BI192" i="1"/>
  <c r="BH192" i="1"/>
  <c r="BG192" i="1"/>
  <c r="BF192" i="1"/>
  <c r="AZ192" i="1"/>
  <c r="AY192" i="1"/>
  <c r="AX192" i="1"/>
  <c r="AW192" i="1"/>
  <c r="AV192" i="1"/>
  <c r="AU192" i="1"/>
  <c r="AT192" i="1"/>
  <c r="AS192" i="1"/>
  <c r="AR192" i="1"/>
  <c r="BN191" i="1"/>
  <c r="BM191" i="1"/>
  <c r="BL191" i="1"/>
  <c r="BK191" i="1"/>
  <c r="BJ191" i="1"/>
  <c r="BI191" i="1"/>
  <c r="BH191" i="1"/>
  <c r="BG191" i="1"/>
  <c r="BF191" i="1"/>
  <c r="AZ191" i="1"/>
  <c r="AY191" i="1"/>
  <c r="AX191" i="1"/>
  <c r="AW191" i="1"/>
  <c r="AV191" i="1"/>
  <c r="AU191" i="1"/>
  <c r="AT191" i="1"/>
  <c r="AS191" i="1"/>
  <c r="AR191" i="1"/>
  <c r="BN190" i="1"/>
  <c r="BM190" i="1"/>
  <c r="BL190" i="1"/>
  <c r="BK190" i="1"/>
  <c r="BJ190" i="1"/>
  <c r="BI190" i="1"/>
  <c r="BH190" i="1"/>
  <c r="BG190" i="1"/>
  <c r="BF190" i="1"/>
  <c r="AZ190" i="1"/>
  <c r="AY190" i="1"/>
  <c r="AX190" i="1"/>
  <c r="AW190" i="1"/>
  <c r="AV190" i="1"/>
  <c r="AU190" i="1"/>
  <c r="AT190" i="1"/>
  <c r="AS190" i="1"/>
  <c r="AR190" i="1"/>
  <c r="BN189" i="1"/>
  <c r="BM189" i="1"/>
  <c r="BL189" i="1"/>
  <c r="BK189" i="1"/>
  <c r="BJ189" i="1"/>
  <c r="BI189" i="1"/>
  <c r="BH189" i="1"/>
  <c r="BG189" i="1"/>
  <c r="BF189" i="1"/>
  <c r="AZ189" i="1"/>
  <c r="AY189" i="1"/>
  <c r="AX189" i="1"/>
  <c r="AW189" i="1"/>
  <c r="AV189" i="1"/>
  <c r="AU189" i="1"/>
  <c r="AT189" i="1"/>
  <c r="AS189" i="1"/>
  <c r="AR189" i="1"/>
  <c r="BN188" i="1"/>
  <c r="BM188" i="1"/>
  <c r="BL188" i="1"/>
  <c r="BK188" i="1"/>
  <c r="BJ188" i="1"/>
  <c r="BI188" i="1"/>
  <c r="BH188" i="1"/>
  <c r="BG188" i="1"/>
  <c r="BF188" i="1"/>
  <c r="AZ188" i="1"/>
  <c r="AY188" i="1"/>
  <c r="AX188" i="1"/>
  <c r="AW188" i="1"/>
  <c r="AV188" i="1"/>
  <c r="AU188" i="1"/>
  <c r="AT188" i="1"/>
  <c r="AS188" i="1"/>
  <c r="AR188" i="1"/>
  <c r="BN187" i="1"/>
  <c r="BM187" i="1"/>
  <c r="BL187" i="1"/>
  <c r="BK187" i="1"/>
  <c r="BJ187" i="1"/>
  <c r="BI187" i="1"/>
  <c r="BH187" i="1"/>
  <c r="BG187" i="1"/>
  <c r="BF187" i="1"/>
  <c r="AZ187" i="1"/>
  <c r="AY187" i="1"/>
  <c r="AX187" i="1"/>
  <c r="AW187" i="1"/>
  <c r="AV187" i="1"/>
  <c r="AU187" i="1"/>
  <c r="AT187" i="1"/>
  <c r="AS187" i="1"/>
  <c r="AR187" i="1"/>
  <c r="BN186" i="1"/>
  <c r="BM186" i="1"/>
  <c r="BL186" i="1"/>
  <c r="BK186" i="1"/>
  <c r="BJ186" i="1"/>
  <c r="BI186" i="1"/>
  <c r="BH186" i="1"/>
  <c r="BG186" i="1"/>
  <c r="BF186" i="1"/>
  <c r="AZ186" i="1"/>
  <c r="AY186" i="1"/>
  <c r="AX186" i="1"/>
  <c r="AW186" i="1"/>
  <c r="AV186" i="1"/>
  <c r="AU186" i="1"/>
  <c r="AT186" i="1"/>
  <c r="AS186" i="1"/>
  <c r="AR186" i="1"/>
  <c r="BN185" i="1"/>
  <c r="BM185" i="1"/>
  <c r="BL185" i="1"/>
  <c r="BK185" i="1"/>
  <c r="BJ185" i="1"/>
  <c r="BI185" i="1"/>
  <c r="BH185" i="1"/>
  <c r="BG185" i="1"/>
  <c r="BF185" i="1"/>
  <c r="AZ185" i="1"/>
  <c r="AY185" i="1"/>
  <c r="AX185" i="1"/>
  <c r="AW185" i="1"/>
  <c r="AV185" i="1"/>
  <c r="AU185" i="1"/>
  <c r="AT185" i="1"/>
  <c r="AS185" i="1"/>
  <c r="AR185" i="1"/>
  <c r="BN184" i="1"/>
  <c r="BM184" i="1"/>
  <c r="BL184" i="1"/>
  <c r="BK184" i="1"/>
  <c r="BJ184" i="1"/>
  <c r="BI184" i="1"/>
  <c r="BH184" i="1"/>
  <c r="BG184" i="1"/>
  <c r="BF184" i="1"/>
  <c r="AZ184" i="1"/>
  <c r="AY184" i="1"/>
  <c r="AX184" i="1"/>
  <c r="AW184" i="1"/>
  <c r="AV184" i="1"/>
  <c r="AU184" i="1"/>
  <c r="AT184" i="1"/>
  <c r="AS184" i="1"/>
  <c r="AR184" i="1"/>
  <c r="BN183" i="1"/>
  <c r="BM183" i="1"/>
  <c r="BL183" i="1"/>
  <c r="BK183" i="1"/>
  <c r="BJ183" i="1"/>
  <c r="BI183" i="1"/>
  <c r="BH183" i="1"/>
  <c r="BG183" i="1"/>
  <c r="BF183" i="1"/>
  <c r="AZ183" i="1"/>
  <c r="AY183" i="1"/>
  <c r="AX183" i="1"/>
  <c r="AW183" i="1"/>
  <c r="AV183" i="1"/>
  <c r="AU183" i="1"/>
  <c r="AT183" i="1"/>
  <c r="AS183" i="1"/>
  <c r="AR183" i="1"/>
  <c r="BN182" i="1"/>
  <c r="BM182" i="1"/>
  <c r="BL182" i="1"/>
  <c r="BK182" i="1"/>
  <c r="BJ182" i="1"/>
  <c r="BI182" i="1"/>
  <c r="BH182" i="1"/>
  <c r="BG182" i="1"/>
  <c r="BF182" i="1"/>
  <c r="AZ182" i="1"/>
  <c r="AY182" i="1"/>
  <c r="AX182" i="1"/>
  <c r="AW182" i="1"/>
  <c r="AV182" i="1"/>
  <c r="AU182" i="1"/>
  <c r="AT182" i="1"/>
  <c r="AS182" i="1"/>
  <c r="AR182" i="1"/>
  <c r="BN181" i="1"/>
  <c r="BM181" i="1"/>
  <c r="BL181" i="1"/>
  <c r="BK181" i="1"/>
  <c r="BJ181" i="1"/>
  <c r="BI181" i="1"/>
  <c r="BH181" i="1"/>
  <c r="BG181" i="1"/>
  <c r="BF181" i="1"/>
  <c r="AZ181" i="1"/>
  <c r="AY181" i="1"/>
  <c r="AX181" i="1"/>
  <c r="AW181" i="1"/>
  <c r="AV181" i="1"/>
  <c r="AU181" i="1"/>
  <c r="AT181" i="1"/>
  <c r="AS181" i="1"/>
  <c r="AR181" i="1"/>
  <c r="BN180" i="1"/>
  <c r="BM180" i="1"/>
  <c r="BL180" i="1"/>
  <c r="BK180" i="1"/>
  <c r="BJ180" i="1"/>
  <c r="BI180" i="1"/>
  <c r="BH180" i="1"/>
  <c r="BG180" i="1"/>
  <c r="BF180" i="1"/>
  <c r="AZ180" i="1"/>
  <c r="AY180" i="1"/>
  <c r="AX180" i="1"/>
  <c r="AW180" i="1"/>
  <c r="AV180" i="1"/>
  <c r="AU180" i="1"/>
  <c r="AT180" i="1"/>
  <c r="AS180" i="1"/>
  <c r="AR180" i="1"/>
  <c r="BN179" i="1"/>
  <c r="BM179" i="1"/>
  <c r="BL179" i="1"/>
  <c r="BK179" i="1"/>
  <c r="BJ179" i="1"/>
  <c r="BI179" i="1"/>
  <c r="BH179" i="1"/>
  <c r="BG179" i="1"/>
  <c r="BF179" i="1"/>
  <c r="AZ179" i="1"/>
  <c r="AY179" i="1"/>
  <c r="AX179" i="1"/>
  <c r="AW179" i="1"/>
  <c r="AV179" i="1"/>
  <c r="AU179" i="1"/>
  <c r="AT179" i="1"/>
  <c r="AS179" i="1"/>
  <c r="AR179" i="1"/>
  <c r="BN178" i="1"/>
  <c r="BM178" i="1"/>
  <c r="BL178" i="1"/>
  <c r="BK178" i="1"/>
  <c r="BJ178" i="1"/>
  <c r="BI178" i="1"/>
  <c r="BH178" i="1"/>
  <c r="BG178" i="1"/>
  <c r="BF178" i="1"/>
  <c r="AZ178" i="1"/>
  <c r="AY178" i="1"/>
  <c r="AX178" i="1"/>
  <c r="AW178" i="1"/>
  <c r="AV178" i="1"/>
  <c r="AU178" i="1"/>
  <c r="AT178" i="1"/>
  <c r="AS178" i="1"/>
  <c r="AR178" i="1"/>
  <c r="BN177" i="1"/>
  <c r="BM177" i="1"/>
  <c r="BL177" i="1"/>
  <c r="BK177" i="1"/>
  <c r="BJ177" i="1"/>
  <c r="BI177" i="1"/>
  <c r="BH177" i="1"/>
  <c r="BG177" i="1"/>
  <c r="BF177" i="1"/>
  <c r="AZ177" i="1"/>
  <c r="AY177" i="1"/>
  <c r="AX177" i="1"/>
  <c r="AW177" i="1"/>
  <c r="AV177" i="1"/>
  <c r="AU177" i="1"/>
  <c r="AT177" i="1"/>
  <c r="AS177" i="1"/>
  <c r="AR177" i="1"/>
  <c r="BN176" i="1"/>
  <c r="BM176" i="1"/>
  <c r="BL176" i="1"/>
  <c r="BK176" i="1"/>
  <c r="BJ176" i="1"/>
  <c r="BI176" i="1"/>
  <c r="BH176" i="1"/>
  <c r="BG176" i="1"/>
  <c r="BF176" i="1"/>
  <c r="AZ176" i="1"/>
  <c r="AY176" i="1"/>
  <c r="AX176" i="1"/>
  <c r="AW176" i="1"/>
  <c r="AV176" i="1"/>
  <c r="AU176" i="1"/>
  <c r="AT176" i="1"/>
  <c r="AS176" i="1"/>
  <c r="AR176" i="1"/>
  <c r="BN175" i="1"/>
  <c r="BM175" i="1"/>
  <c r="BL175" i="1"/>
  <c r="BK175" i="1"/>
  <c r="BJ175" i="1"/>
  <c r="BI175" i="1"/>
  <c r="BH175" i="1"/>
  <c r="BG175" i="1"/>
  <c r="BF175" i="1"/>
  <c r="AZ175" i="1"/>
  <c r="AY175" i="1"/>
  <c r="AX175" i="1"/>
  <c r="AW175" i="1"/>
  <c r="AV175" i="1"/>
  <c r="AU175" i="1"/>
  <c r="AT175" i="1"/>
  <c r="AS175" i="1"/>
  <c r="AR175" i="1"/>
  <c r="BN174" i="1"/>
  <c r="BM174" i="1"/>
  <c r="BL174" i="1"/>
  <c r="BK174" i="1"/>
  <c r="BJ174" i="1"/>
  <c r="BI174" i="1"/>
  <c r="BH174" i="1"/>
  <c r="BG174" i="1"/>
  <c r="BF174" i="1"/>
  <c r="AZ174" i="1"/>
  <c r="AY174" i="1"/>
  <c r="AX174" i="1"/>
  <c r="AW174" i="1"/>
  <c r="AV174" i="1"/>
  <c r="AU174" i="1"/>
  <c r="AT174" i="1"/>
  <c r="AS174" i="1"/>
  <c r="AR174" i="1"/>
  <c r="BN173" i="1"/>
  <c r="BM173" i="1"/>
  <c r="BL173" i="1"/>
  <c r="BK173" i="1"/>
  <c r="BI173" i="1"/>
  <c r="BJ173" i="1" s="1"/>
  <c r="BH173" i="1"/>
  <c r="BF173" i="1"/>
  <c r="BG173" i="1" s="1"/>
  <c r="AZ173" i="1"/>
  <c r="AY173" i="1"/>
  <c r="AX173" i="1"/>
  <c r="AW173" i="1"/>
  <c r="AV173" i="1"/>
  <c r="AU173" i="1"/>
  <c r="AT173" i="1"/>
  <c r="AS173" i="1"/>
  <c r="AR173" i="1"/>
  <c r="BN172" i="1"/>
  <c r="BM172" i="1"/>
  <c r="BL172" i="1"/>
  <c r="BK172" i="1"/>
  <c r="BJ172" i="1"/>
  <c r="BI172" i="1"/>
  <c r="BH172" i="1"/>
  <c r="BG172" i="1"/>
  <c r="BF172" i="1"/>
  <c r="AZ172" i="1"/>
  <c r="AY172" i="1"/>
  <c r="AX172" i="1"/>
  <c r="AW172" i="1"/>
  <c r="AV172" i="1"/>
  <c r="AU172" i="1"/>
  <c r="AT172" i="1"/>
  <c r="AS172" i="1"/>
  <c r="AR172" i="1"/>
  <c r="BN171" i="1"/>
  <c r="BM171" i="1"/>
  <c r="BL171" i="1"/>
  <c r="BK171" i="1"/>
  <c r="BJ171" i="1"/>
  <c r="BI171" i="1"/>
  <c r="BH171" i="1"/>
  <c r="BG171" i="1"/>
  <c r="BF171" i="1"/>
  <c r="AZ171" i="1"/>
  <c r="AY171" i="1"/>
  <c r="AX171" i="1"/>
  <c r="AW171" i="1"/>
  <c r="AV171" i="1"/>
  <c r="AU171" i="1"/>
  <c r="AT171" i="1"/>
  <c r="AS171" i="1"/>
  <c r="AR171" i="1"/>
  <c r="BN170" i="1"/>
  <c r="BM170" i="1"/>
  <c r="BL170" i="1"/>
  <c r="BK170" i="1"/>
  <c r="BJ170" i="1"/>
  <c r="BI170" i="1"/>
  <c r="BH170" i="1"/>
  <c r="BG170" i="1"/>
  <c r="BF170" i="1"/>
  <c r="AZ170" i="1"/>
  <c r="AY170" i="1"/>
  <c r="AX170" i="1"/>
  <c r="AW170" i="1"/>
  <c r="AV170" i="1"/>
  <c r="AU170" i="1"/>
  <c r="AT170" i="1"/>
  <c r="AS170" i="1"/>
  <c r="AR170" i="1"/>
  <c r="BN169" i="1"/>
  <c r="BM169" i="1"/>
  <c r="BL169" i="1"/>
  <c r="BK169" i="1"/>
  <c r="BJ169" i="1"/>
  <c r="BI169" i="1"/>
  <c r="BH169" i="1"/>
  <c r="BG169" i="1"/>
  <c r="BF169" i="1"/>
  <c r="AZ169" i="1"/>
  <c r="AY169" i="1"/>
  <c r="AX169" i="1"/>
  <c r="AW169" i="1"/>
  <c r="AV169" i="1"/>
  <c r="AU169" i="1"/>
  <c r="AT169" i="1"/>
  <c r="AS169" i="1"/>
  <c r="AR169" i="1"/>
  <c r="BN168" i="1"/>
  <c r="BM168" i="1"/>
  <c r="BL168" i="1"/>
  <c r="BK168" i="1"/>
  <c r="BJ168" i="1"/>
  <c r="BI168" i="1"/>
  <c r="BH168" i="1"/>
  <c r="BG168" i="1"/>
  <c r="BF168" i="1"/>
  <c r="AZ168" i="1"/>
  <c r="AY168" i="1"/>
  <c r="AX168" i="1"/>
  <c r="AW168" i="1"/>
  <c r="AV168" i="1"/>
  <c r="AU168" i="1"/>
  <c r="AT168" i="1"/>
  <c r="AS168" i="1"/>
  <c r="AR168" i="1"/>
  <c r="BN167" i="1"/>
  <c r="BM167" i="1"/>
  <c r="BL167" i="1"/>
  <c r="BK167" i="1"/>
  <c r="BJ167" i="1"/>
  <c r="BI167" i="1"/>
  <c r="BH167" i="1"/>
  <c r="BG167" i="1"/>
  <c r="BF167" i="1"/>
  <c r="AZ167" i="1"/>
  <c r="AY167" i="1"/>
  <c r="AX167" i="1"/>
  <c r="AW167" i="1"/>
  <c r="AV167" i="1"/>
  <c r="AU167" i="1"/>
  <c r="AT167" i="1"/>
  <c r="AS167" i="1"/>
  <c r="AR167" i="1"/>
  <c r="BN166" i="1"/>
  <c r="BM166" i="1"/>
  <c r="BL166" i="1"/>
  <c r="BK166" i="1"/>
  <c r="BJ166" i="1"/>
  <c r="BI166" i="1"/>
  <c r="BH166" i="1"/>
  <c r="BG166" i="1"/>
  <c r="BF166" i="1"/>
  <c r="AZ166" i="1"/>
  <c r="AY166" i="1"/>
  <c r="AX166" i="1"/>
  <c r="AW166" i="1"/>
  <c r="AV166" i="1"/>
  <c r="AU166" i="1"/>
  <c r="AT166" i="1"/>
  <c r="AS166" i="1"/>
  <c r="AR166" i="1"/>
  <c r="BN165" i="1"/>
  <c r="BM165" i="1"/>
  <c r="BL165" i="1"/>
  <c r="BK165" i="1"/>
  <c r="BJ165" i="1"/>
  <c r="BI165" i="1"/>
  <c r="BH165" i="1"/>
  <c r="BG165" i="1"/>
  <c r="BF165" i="1"/>
  <c r="AZ165" i="1"/>
  <c r="AY165" i="1"/>
  <c r="AX165" i="1"/>
  <c r="AW165" i="1"/>
  <c r="AV165" i="1"/>
  <c r="AU165" i="1"/>
  <c r="AT165" i="1"/>
  <c r="AS165" i="1"/>
  <c r="AR165" i="1"/>
  <c r="BN164" i="1"/>
  <c r="BM164" i="1"/>
  <c r="BL164" i="1"/>
  <c r="BK164" i="1"/>
  <c r="BJ164" i="1"/>
  <c r="BI164" i="1"/>
  <c r="BH164" i="1"/>
  <c r="BG164" i="1"/>
  <c r="BF164" i="1"/>
  <c r="AX164" i="1"/>
  <c r="AZ164" i="1" s="1"/>
  <c r="AW164" i="1"/>
  <c r="AU164" i="1"/>
  <c r="AV164" i="1" s="1"/>
  <c r="AT164" i="1"/>
  <c r="AR164" i="1"/>
  <c r="AS164" i="1" s="1"/>
  <c r="AY164" i="1" l="1"/>
  <c r="BN163" i="1"/>
  <c r="BM163" i="1"/>
  <c r="BL163" i="1"/>
  <c r="BK163" i="1"/>
  <c r="BJ163" i="1"/>
  <c r="BI163" i="1"/>
  <c r="BH163" i="1"/>
  <c r="BG163" i="1"/>
  <c r="BF163" i="1"/>
  <c r="AX163" i="1"/>
  <c r="AZ163" i="1" s="1"/>
  <c r="AW163" i="1"/>
  <c r="AU163" i="1"/>
  <c r="AV163" i="1" s="1"/>
  <c r="AT163" i="1"/>
  <c r="AR163" i="1"/>
  <c r="AS163" i="1" s="1"/>
  <c r="BN162" i="1"/>
  <c r="BM162" i="1"/>
  <c r="BL162" i="1"/>
  <c r="BK162" i="1"/>
  <c r="BJ162" i="1"/>
  <c r="BI162" i="1"/>
  <c r="BH162" i="1"/>
  <c r="BG162" i="1"/>
  <c r="BF162" i="1"/>
  <c r="AX162" i="1"/>
  <c r="AY162" i="1" s="1"/>
  <c r="AW162" i="1"/>
  <c r="AU162" i="1"/>
  <c r="AV162" i="1" s="1"/>
  <c r="AT162" i="1"/>
  <c r="AR162" i="1"/>
  <c r="AS162" i="1" s="1"/>
  <c r="BN161" i="1"/>
  <c r="BM161" i="1"/>
  <c r="BL161" i="1"/>
  <c r="BK161" i="1"/>
  <c r="BJ161" i="1"/>
  <c r="BI161" i="1"/>
  <c r="BH161" i="1"/>
  <c r="BG161" i="1"/>
  <c r="BF161" i="1"/>
  <c r="AX161" i="1"/>
  <c r="AZ161" i="1" s="1"/>
  <c r="AW161" i="1"/>
  <c r="AU161" i="1"/>
  <c r="AV161" i="1" s="1"/>
  <c r="AT161" i="1"/>
  <c r="AR161" i="1"/>
  <c r="AS161" i="1" s="1"/>
  <c r="BN160" i="1"/>
  <c r="BM160" i="1"/>
  <c r="BL160" i="1"/>
  <c r="BK160" i="1"/>
  <c r="BJ160" i="1"/>
  <c r="BI160" i="1"/>
  <c r="BH160" i="1"/>
  <c r="BG160" i="1"/>
  <c r="BF160" i="1"/>
  <c r="AX160" i="1"/>
  <c r="AY160" i="1" s="1"/>
  <c r="AW160" i="1"/>
  <c r="AU160" i="1"/>
  <c r="AV160" i="1" s="1"/>
  <c r="AT160" i="1"/>
  <c r="AR160" i="1"/>
  <c r="AS160" i="1" s="1"/>
  <c r="AY161" i="1" l="1"/>
  <c r="AY163" i="1"/>
  <c r="AZ162" i="1"/>
  <c r="AZ160" i="1"/>
  <c r="BN159" i="1"/>
  <c r="BM159" i="1"/>
  <c r="BL159" i="1"/>
  <c r="BK159" i="1"/>
  <c r="BJ159" i="1"/>
  <c r="BI159" i="1"/>
  <c r="BH159" i="1"/>
  <c r="BG159" i="1"/>
  <c r="BF159" i="1"/>
  <c r="AX159" i="1"/>
  <c r="AZ159" i="1" s="1"/>
  <c r="AW159" i="1"/>
  <c r="AU159" i="1"/>
  <c r="AV159" i="1" s="1"/>
  <c r="AT159" i="1"/>
  <c r="AR159" i="1"/>
  <c r="AS159" i="1" s="1"/>
  <c r="AY159" i="1" l="1"/>
  <c r="BN158" i="1"/>
  <c r="BM158" i="1"/>
  <c r="BL158" i="1"/>
  <c r="BK158" i="1"/>
  <c r="BJ158" i="1"/>
  <c r="BI158" i="1"/>
  <c r="BH158" i="1"/>
  <c r="BG158" i="1"/>
  <c r="BF158" i="1"/>
  <c r="AX158" i="1"/>
  <c r="AZ158" i="1" s="1"/>
  <c r="AW158" i="1"/>
  <c r="AU158" i="1"/>
  <c r="AV158" i="1" s="1"/>
  <c r="AT158" i="1"/>
  <c r="AR158" i="1"/>
  <c r="AS158" i="1" s="1"/>
  <c r="BN157" i="1"/>
  <c r="BM157" i="1"/>
  <c r="BL157" i="1"/>
  <c r="BK157" i="1"/>
  <c r="BJ157" i="1"/>
  <c r="BI157" i="1"/>
  <c r="BH157" i="1"/>
  <c r="BG157" i="1"/>
  <c r="BF157" i="1"/>
  <c r="AX157" i="1"/>
  <c r="AY157" i="1" s="1"/>
  <c r="AW157" i="1"/>
  <c r="AU157" i="1"/>
  <c r="AV157" i="1" s="1"/>
  <c r="AT157" i="1"/>
  <c r="AR157" i="1"/>
  <c r="AS157" i="1" s="1"/>
  <c r="BN156" i="1"/>
  <c r="BM156" i="1"/>
  <c r="BL156" i="1"/>
  <c r="BK156" i="1"/>
  <c r="BJ156" i="1"/>
  <c r="BI156" i="1"/>
  <c r="BH156" i="1"/>
  <c r="BG156" i="1"/>
  <c r="BF156" i="1"/>
  <c r="AX156" i="1"/>
  <c r="AZ156" i="1" s="1"/>
  <c r="AW156" i="1"/>
  <c r="AU156" i="1"/>
  <c r="AV156" i="1" s="1"/>
  <c r="AT156" i="1"/>
  <c r="AR156" i="1"/>
  <c r="AS156" i="1" s="1"/>
  <c r="BN155" i="1"/>
  <c r="BM155" i="1"/>
  <c r="BL155" i="1"/>
  <c r="BK155" i="1"/>
  <c r="BJ155" i="1"/>
  <c r="BI155" i="1"/>
  <c r="BH155" i="1"/>
  <c r="BG155" i="1"/>
  <c r="BF155" i="1"/>
  <c r="AX155" i="1"/>
  <c r="AY155" i="1" s="1"/>
  <c r="AW155" i="1"/>
  <c r="AU155" i="1"/>
  <c r="AV155" i="1" s="1"/>
  <c r="AT155" i="1"/>
  <c r="AR155" i="1"/>
  <c r="AS155" i="1" s="1"/>
  <c r="BN154" i="1"/>
  <c r="BM154" i="1"/>
  <c r="BL154" i="1"/>
  <c r="BK154" i="1"/>
  <c r="BJ154" i="1"/>
  <c r="BI154" i="1"/>
  <c r="BH154" i="1"/>
  <c r="BG154" i="1"/>
  <c r="BF154" i="1"/>
  <c r="AX154" i="1"/>
  <c r="AZ154" i="1" s="1"/>
  <c r="AW154" i="1"/>
  <c r="AU154" i="1"/>
  <c r="AV154" i="1" s="1"/>
  <c r="AT154" i="1"/>
  <c r="AR154" i="1"/>
  <c r="AS154" i="1" s="1"/>
  <c r="BN153" i="1"/>
  <c r="BM153" i="1"/>
  <c r="BL153" i="1"/>
  <c r="BK153" i="1"/>
  <c r="BJ153" i="1"/>
  <c r="BI153" i="1"/>
  <c r="BH153" i="1"/>
  <c r="BG153" i="1"/>
  <c r="BF153" i="1"/>
  <c r="AX153" i="1"/>
  <c r="AZ153" i="1" s="1"/>
  <c r="AW153" i="1"/>
  <c r="AU153" i="1"/>
  <c r="AV153" i="1" s="1"/>
  <c r="AT153" i="1"/>
  <c r="AR153" i="1"/>
  <c r="AS153" i="1" s="1"/>
  <c r="BN152" i="1"/>
  <c r="BM152" i="1"/>
  <c r="BL152" i="1"/>
  <c r="BK152" i="1"/>
  <c r="BJ152" i="1"/>
  <c r="BI152" i="1"/>
  <c r="BH152" i="1"/>
  <c r="BG152" i="1"/>
  <c r="BF152" i="1"/>
  <c r="AX152" i="1"/>
  <c r="AY152" i="1" s="1"/>
  <c r="AW152" i="1"/>
  <c r="AU152" i="1"/>
  <c r="AV152" i="1" s="1"/>
  <c r="AT152" i="1"/>
  <c r="AR152" i="1"/>
  <c r="AS152" i="1" s="1"/>
  <c r="BN151" i="1"/>
  <c r="BM151" i="1"/>
  <c r="BL151" i="1"/>
  <c r="BK151" i="1"/>
  <c r="BJ151" i="1"/>
  <c r="BI151" i="1"/>
  <c r="BH151" i="1"/>
  <c r="BG151" i="1"/>
  <c r="BF151" i="1"/>
  <c r="AX151" i="1"/>
  <c r="AY151" i="1" s="1"/>
  <c r="AW151" i="1"/>
  <c r="AU151" i="1"/>
  <c r="AV151" i="1" s="1"/>
  <c r="AT151" i="1"/>
  <c r="AR151" i="1"/>
  <c r="AS151" i="1" s="1"/>
  <c r="AY153" i="1" l="1"/>
  <c r="AZ151" i="1"/>
  <c r="AY156" i="1"/>
  <c r="AZ157" i="1"/>
  <c r="AZ152" i="1"/>
  <c r="AY154" i="1"/>
  <c r="AZ155" i="1"/>
  <c r="AY158" i="1"/>
  <c r="BN150" i="1"/>
  <c r="BM150" i="1"/>
  <c r="BL150" i="1"/>
  <c r="BK150" i="1"/>
  <c r="BJ150" i="1"/>
  <c r="BI150" i="1"/>
  <c r="BH150" i="1"/>
  <c r="BG150" i="1"/>
  <c r="BF150" i="1"/>
  <c r="AZ150" i="1"/>
  <c r="AY150" i="1"/>
  <c r="AX150" i="1"/>
  <c r="AW150" i="1"/>
  <c r="AV150" i="1"/>
  <c r="AU150" i="1"/>
  <c r="AT150" i="1"/>
  <c r="AS150" i="1"/>
  <c r="AR150" i="1"/>
  <c r="BN149" i="1" l="1"/>
  <c r="BM149" i="1"/>
  <c r="BL149" i="1"/>
  <c r="BK149" i="1"/>
  <c r="BI149" i="1"/>
  <c r="BJ149" i="1" s="1"/>
  <c r="BH149" i="1"/>
  <c r="BF149" i="1"/>
  <c r="BG149" i="1" s="1"/>
  <c r="AX149" i="1"/>
  <c r="AZ149" i="1" s="1"/>
  <c r="AW149" i="1"/>
  <c r="AU149" i="1"/>
  <c r="AV149" i="1" s="1"/>
  <c r="AT149" i="1"/>
  <c r="AS149" i="1"/>
  <c r="AR149" i="1"/>
  <c r="BN148" i="1"/>
  <c r="BM148" i="1"/>
  <c r="BL148" i="1"/>
  <c r="BK148" i="1"/>
  <c r="BI148" i="1"/>
  <c r="BJ148" i="1" s="1"/>
  <c r="BH148" i="1"/>
  <c r="BF148" i="1"/>
  <c r="BG148" i="1" s="1"/>
  <c r="AZ148" i="1"/>
  <c r="AX148" i="1"/>
  <c r="AY148" i="1" s="1"/>
  <c r="AW148" i="1"/>
  <c r="AV148" i="1"/>
  <c r="AU148" i="1"/>
  <c r="AT148" i="1"/>
  <c r="AS148" i="1"/>
  <c r="AR148" i="1"/>
  <c r="BN147" i="1"/>
  <c r="BL147" i="1"/>
  <c r="BM147" i="1" s="1"/>
  <c r="BK147" i="1"/>
  <c r="BI147" i="1"/>
  <c r="BJ147" i="1" s="1"/>
  <c r="BH147" i="1"/>
  <c r="BF147" i="1"/>
  <c r="BG147" i="1" s="1"/>
  <c r="AX147" i="1"/>
  <c r="AZ147" i="1" s="1"/>
  <c r="AW147" i="1"/>
  <c r="AV147" i="1"/>
  <c r="AU147" i="1"/>
  <c r="AT147" i="1"/>
  <c r="AR147" i="1"/>
  <c r="AS147" i="1" s="1"/>
  <c r="BN146" i="1"/>
  <c r="BL146" i="1"/>
  <c r="BM146" i="1" s="1"/>
  <c r="BK146" i="1"/>
  <c r="BI146" i="1"/>
  <c r="BJ146" i="1" s="1"/>
  <c r="BH146" i="1"/>
  <c r="BF146" i="1"/>
  <c r="BG146" i="1" s="1"/>
  <c r="AZ146" i="1"/>
  <c r="AY146" i="1"/>
  <c r="AX146" i="1"/>
  <c r="AW146" i="1"/>
  <c r="AU146" i="1"/>
  <c r="AV146" i="1" s="1"/>
  <c r="AT146" i="1"/>
  <c r="AS146" i="1"/>
  <c r="AR146" i="1"/>
  <c r="BN145" i="1"/>
  <c r="BL145" i="1"/>
  <c r="BM145" i="1" s="1"/>
  <c r="BK145" i="1"/>
  <c r="BJ145" i="1"/>
  <c r="BI145" i="1"/>
  <c r="BH145" i="1"/>
  <c r="BF145" i="1"/>
  <c r="BG145" i="1" s="1"/>
  <c r="AZ145" i="1"/>
  <c r="AX145" i="1"/>
  <c r="AY145" i="1" s="1"/>
  <c r="AW145" i="1"/>
  <c r="AV145" i="1"/>
  <c r="AU145" i="1"/>
  <c r="AT145" i="1"/>
  <c r="AR145" i="1"/>
  <c r="AS145" i="1" s="1"/>
  <c r="BN144" i="1"/>
  <c r="BL144" i="1"/>
  <c r="BM144" i="1" s="1"/>
  <c r="BK144" i="1"/>
  <c r="BI144" i="1"/>
  <c r="BJ144" i="1" s="1"/>
  <c r="BH144" i="1"/>
  <c r="BF144" i="1"/>
  <c r="BG144" i="1" s="1"/>
  <c r="AY144" i="1"/>
  <c r="AX144" i="1"/>
  <c r="AZ144" i="1" s="1"/>
  <c r="AW144" i="1"/>
  <c r="AU144" i="1"/>
  <c r="AV144" i="1" s="1"/>
  <c r="AT144" i="1"/>
  <c r="AS144" i="1"/>
  <c r="AR144" i="1"/>
  <c r="BN143" i="1"/>
  <c r="BL143" i="1"/>
  <c r="BM143" i="1" s="1"/>
  <c r="BK143" i="1"/>
  <c r="BI143" i="1"/>
  <c r="BJ143" i="1" s="1"/>
  <c r="BH143" i="1"/>
  <c r="BF143" i="1"/>
  <c r="BG143" i="1" s="1"/>
  <c r="AX143" i="1"/>
  <c r="AZ143" i="1" s="1"/>
  <c r="AW143" i="1"/>
  <c r="AV143" i="1"/>
  <c r="AU143" i="1"/>
  <c r="AT143" i="1"/>
  <c r="AR143" i="1"/>
  <c r="AS143" i="1" s="1"/>
  <c r="BN142" i="1"/>
  <c r="BL142" i="1"/>
  <c r="BM142" i="1" s="1"/>
  <c r="BK142" i="1"/>
  <c r="BI142" i="1"/>
  <c r="BJ142" i="1" s="1"/>
  <c r="BH142" i="1"/>
  <c r="BF142" i="1"/>
  <c r="BG142" i="1" s="1"/>
  <c r="AX142" i="1"/>
  <c r="AZ142" i="1" s="1"/>
  <c r="AW142" i="1"/>
  <c r="AU142" i="1"/>
  <c r="AV142" i="1" s="1"/>
  <c r="AT142" i="1"/>
  <c r="AS142" i="1"/>
  <c r="AR142" i="1"/>
  <c r="BN141" i="1"/>
  <c r="BL141" i="1"/>
  <c r="BM141" i="1" s="1"/>
  <c r="BK141" i="1"/>
  <c r="BI141" i="1"/>
  <c r="BJ141" i="1" s="1"/>
  <c r="BH141" i="1"/>
  <c r="BF141" i="1"/>
  <c r="BG141" i="1" s="1"/>
  <c r="AZ141" i="1"/>
  <c r="AX141" i="1"/>
  <c r="AY141" i="1" s="1"/>
  <c r="AW141" i="1"/>
  <c r="AV141" i="1"/>
  <c r="AU141" i="1"/>
  <c r="AT141" i="1"/>
  <c r="AR141" i="1"/>
  <c r="AS141" i="1" s="1"/>
  <c r="BN140" i="1"/>
  <c r="BL140" i="1"/>
  <c r="BM140" i="1" s="1"/>
  <c r="BK140" i="1"/>
  <c r="BI140" i="1"/>
  <c r="BJ140" i="1" s="1"/>
  <c r="BH140" i="1"/>
  <c r="BF140" i="1"/>
  <c r="BG140" i="1" s="1"/>
  <c r="AZ140" i="1"/>
  <c r="AY140" i="1"/>
  <c r="AX140" i="1"/>
  <c r="AW140" i="1"/>
  <c r="AU140" i="1"/>
  <c r="AV140" i="1" s="1"/>
  <c r="AT140" i="1"/>
  <c r="AR140" i="1"/>
  <c r="AS140" i="1" s="1"/>
  <c r="AY149" i="1" l="1"/>
  <c r="AY143" i="1"/>
  <c r="AY147" i="1"/>
  <c r="AY142" i="1"/>
  <c r="BN139" i="1"/>
  <c r="BM139" i="1"/>
  <c r="BL139" i="1"/>
  <c r="BK139" i="1"/>
  <c r="BJ139" i="1"/>
  <c r="BI139" i="1"/>
  <c r="BH139" i="1"/>
  <c r="BG139" i="1"/>
  <c r="BF139" i="1"/>
  <c r="AX139" i="1"/>
  <c r="AZ139" i="1" s="1"/>
  <c r="AW139" i="1"/>
  <c r="AU139" i="1"/>
  <c r="AV139" i="1" s="1"/>
  <c r="AT139" i="1"/>
  <c r="AR139" i="1"/>
  <c r="AS139" i="1" s="1"/>
  <c r="BN138" i="1"/>
  <c r="BM138" i="1"/>
  <c r="BL138" i="1"/>
  <c r="BK138" i="1"/>
  <c r="BJ138" i="1"/>
  <c r="BI138" i="1"/>
  <c r="BH138" i="1"/>
  <c r="BG138" i="1"/>
  <c r="BF138" i="1"/>
  <c r="AX138" i="1"/>
  <c r="AY138" i="1" s="1"/>
  <c r="AW138" i="1"/>
  <c r="AU138" i="1"/>
  <c r="AV138" i="1" s="1"/>
  <c r="AT138" i="1"/>
  <c r="AR138" i="1"/>
  <c r="AS138" i="1" s="1"/>
  <c r="BN137" i="1"/>
  <c r="BM137" i="1"/>
  <c r="BL137" i="1"/>
  <c r="BK137" i="1"/>
  <c r="BJ137" i="1"/>
  <c r="BI137" i="1"/>
  <c r="BH137" i="1"/>
  <c r="BG137" i="1"/>
  <c r="BF137" i="1"/>
  <c r="AX137" i="1"/>
  <c r="AZ137" i="1" s="1"/>
  <c r="AW137" i="1"/>
  <c r="AU137" i="1"/>
  <c r="AV137" i="1" s="1"/>
  <c r="AT137" i="1"/>
  <c r="AR137" i="1"/>
  <c r="AS137" i="1" s="1"/>
  <c r="BN136" i="1"/>
  <c r="BM136" i="1"/>
  <c r="BL136" i="1"/>
  <c r="BK136" i="1"/>
  <c r="BJ136" i="1"/>
  <c r="BI136" i="1"/>
  <c r="BH136" i="1"/>
  <c r="BG136" i="1"/>
  <c r="BF136" i="1"/>
  <c r="AX136" i="1"/>
  <c r="AZ136" i="1" s="1"/>
  <c r="AW136" i="1"/>
  <c r="AU136" i="1"/>
  <c r="AV136" i="1" s="1"/>
  <c r="AT136" i="1"/>
  <c r="AR136" i="1"/>
  <c r="AS136" i="1" s="1"/>
  <c r="BN135" i="1"/>
  <c r="BM135" i="1"/>
  <c r="BL135" i="1"/>
  <c r="BK135" i="1"/>
  <c r="BJ135" i="1"/>
  <c r="BI135" i="1"/>
  <c r="BH135" i="1"/>
  <c r="BG135" i="1"/>
  <c r="BF135" i="1"/>
  <c r="AX135" i="1"/>
  <c r="AY135" i="1" s="1"/>
  <c r="AW135" i="1"/>
  <c r="AU135" i="1"/>
  <c r="AV135" i="1" s="1"/>
  <c r="AT135" i="1"/>
  <c r="AR135" i="1"/>
  <c r="AS135" i="1" s="1"/>
  <c r="BN134" i="1"/>
  <c r="BM134" i="1"/>
  <c r="BL134" i="1"/>
  <c r="BK134" i="1"/>
  <c r="BJ134" i="1"/>
  <c r="BI134" i="1"/>
  <c r="BH134" i="1"/>
  <c r="BG134" i="1"/>
  <c r="BF134" i="1"/>
  <c r="AX134" i="1"/>
  <c r="AZ134" i="1" s="1"/>
  <c r="AW134" i="1"/>
  <c r="AU134" i="1"/>
  <c r="AV134" i="1" s="1"/>
  <c r="AT134" i="1"/>
  <c r="AR134" i="1"/>
  <c r="AS134" i="1" s="1"/>
  <c r="BN133" i="1"/>
  <c r="BM133" i="1"/>
  <c r="BL133" i="1"/>
  <c r="BK133" i="1"/>
  <c r="BJ133" i="1"/>
  <c r="BI133" i="1"/>
  <c r="BH133" i="1"/>
  <c r="BG133" i="1"/>
  <c r="BF133" i="1"/>
  <c r="AX133" i="1"/>
  <c r="AY133" i="1" s="1"/>
  <c r="AW133" i="1"/>
  <c r="AU133" i="1"/>
  <c r="AV133" i="1" s="1"/>
  <c r="AT133" i="1"/>
  <c r="AR133" i="1"/>
  <c r="AS133" i="1" s="1"/>
  <c r="AZ133" i="1" l="1"/>
  <c r="AY134" i="1"/>
  <c r="AY139" i="1"/>
  <c r="AZ138" i="1"/>
  <c r="AY137" i="1"/>
  <c r="AZ135" i="1"/>
  <c r="AY136" i="1"/>
  <c r="BN132" i="1"/>
  <c r="BM132" i="1"/>
  <c r="BL132" i="1"/>
  <c r="BK132" i="1"/>
  <c r="BJ132" i="1"/>
  <c r="BI132" i="1"/>
  <c r="BH132" i="1"/>
  <c r="BG132" i="1"/>
  <c r="BF132" i="1"/>
  <c r="AX132" i="1"/>
  <c r="AZ132" i="1" s="1"/>
  <c r="AW132" i="1"/>
  <c r="AU132" i="1"/>
  <c r="AV132" i="1" s="1"/>
  <c r="AT132" i="1"/>
  <c r="AR132" i="1"/>
  <c r="AS132" i="1" s="1"/>
  <c r="BN131" i="1"/>
  <c r="BM131" i="1"/>
  <c r="BL131" i="1"/>
  <c r="BK131" i="1"/>
  <c r="BJ131" i="1"/>
  <c r="BI131" i="1"/>
  <c r="BH131" i="1"/>
  <c r="BG131" i="1"/>
  <c r="BF131" i="1"/>
  <c r="AX131" i="1"/>
  <c r="AZ131" i="1" s="1"/>
  <c r="AW131" i="1"/>
  <c r="AU131" i="1"/>
  <c r="AV131" i="1" s="1"/>
  <c r="AT131" i="1"/>
  <c r="AR131" i="1"/>
  <c r="AS131" i="1" s="1"/>
  <c r="BN130" i="1"/>
  <c r="BM130" i="1"/>
  <c r="BL130" i="1"/>
  <c r="BK130" i="1"/>
  <c r="BJ130" i="1"/>
  <c r="BI130" i="1"/>
  <c r="BH130" i="1"/>
  <c r="BG130" i="1"/>
  <c r="BF130" i="1"/>
  <c r="AX130" i="1"/>
  <c r="AZ130" i="1" s="1"/>
  <c r="AW130" i="1"/>
  <c r="AU130" i="1"/>
  <c r="AV130" i="1" s="1"/>
  <c r="AT130" i="1"/>
  <c r="AR130" i="1"/>
  <c r="AS130" i="1" s="1"/>
  <c r="BN129" i="1"/>
  <c r="BM129" i="1"/>
  <c r="BL129" i="1"/>
  <c r="BK129" i="1"/>
  <c r="BJ129" i="1"/>
  <c r="BI129" i="1"/>
  <c r="BH129" i="1"/>
  <c r="BG129" i="1"/>
  <c r="BF129" i="1"/>
  <c r="AX129" i="1"/>
  <c r="AY129" i="1" s="1"/>
  <c r="AW129" i="1"/>
  <c r="AU129" i="1"/>
  <c r="AV129" i="1" s="1"/>
  <c r="AT129" i="1"/>
  <c r="AR129" i="1"/>
  <c r="AS129" i="1" s="1"/>
  <c r="BN128" i="1"/>
  <c r="BM128" i="1"/>
  <c r="BL128" i="1"/>
  <c r="BK128" i="1"/>
  <c r="BJ128" i="1"/>
  <c r="BI128" i="1"/>
  <c r="BH128" i="1"/>
  <c r="BG128" i="1"/>
  <c r="BF128" i="1"/>
  <c r="AX128" i="1"/>
  <c r="AY128" i="1" s="1"/>
  <c r="AW128" i="1"/>
  <c r="AU128" i="1"/>
  <c r="AV128" i="1" s="1"/>
  <c r="AT128" i="1"/>
  <c r="AR128" i="1"/>
  <c r="AS128" i="1" s="1"/>
  <c r="BN127" i="1"/>
  <c r="BM127" i="1"/>
  <c r="BL127" i="1"/>
  <c r="BK127" i="1"/>
  <c r="BJ127" i="1"/>
  <c r="BI127" i="1"/>
  <c r="BH127" i="1"/>
  <c r="BG127" i="1"/>
  <c r="BF127" i="1"/>
  <c r="AX127" i="1"/>
  <c r="AZ127" i="1" s="1"/>
  <c r="AW127" i="1"/>
  <c r="AU127" i="1"/>
  <c r="AV127" i="1" s="1"/>
  <c r="AT127" i="1"/>
  <c r="AR127" i="1"/>
  <c r="AS127" i="1" s="1"/>
  <c r="BN126" i="1"/>
  <c r="BM126" i="1"/>
  <c r="BL126" i="1"/>
  <c r="BK126" i="1"/>
  <c r="BJ126" i="1"/>
  <c r="BI126" i="1"/>
  <c r="BH126" i="1"/>
  <c r="BG126" i="1"/>
  <c r="BF126" i="1"/>
  <c r="AX126" i="1"/>
  <c r="AZ126" i="1" s="1"/>
  <c r="AW126" i="1"/>
  <c r="AU126" i="1"/>
  <c r="AV126" i="1" s="1"/>
  <c r="AT126" i="1"/>
  <c r="AR126" i="1"/>
  <c r="AS126" i="1" s="1"/>
  <c r="AY130" i="1" l="1"/>
  <c r="AZ129" i="1"/>
  <c r="AY132" i="1"/>
  <c r="AY127" i="1"/>
  <c r="AZ128" i="1"/>
  <c r="AY131" i="1"/>
  <c r="AY126" i="1"/>
  <c r="BN125" i="1"/>
  <c r="BM125" i="1"/>
  <c r="BL125" i="1"/>
  <c r="BK125" i="1"/>
  <c r="BJ125" i="1"/>
  <c r="BI125" i="1"/>
  <c r="BH125" i="1"/>
  <c r="BG125" i="1"/>
  <c r="BF125" i="1"/>
  <c r="AX125" i="1"/>
  <c r="AZ125" i="1" s="1"/>
  <c r="AW125" i="1"/>
  <c r="AU125" i="1"/>
  <c r="AV125" i="1" s="1"/>
  <c r="AT125" i="1"/>
  <c r="AR125" i="1"/>
  <c r="AS125" i="1" s="1"/>
  <c r="AY125" i="1" l="1"/>
  <c r="BN124" i="1"/>
  <c r="BM124" i="1"/>
  <c r="BL124" i="1"/>
  <c r="BK124" i="1"/>
  <c r="BJ124" i="1"/>
  <c r="BI124" i="1"/>
  <c r="BH124" i="1"/>
  <c r="BG124" i="1"/>
  <c r="BF124" i="1"/>
  <c r="AX124" i="1"/>
  <c r="AY124" i="1" s="1"/>
  <c r="AW124" i="1"/>
  <c r="AU124" i="1"/>
  <c r="AV124" i="1" s="1"/>
  <c r="AT124" i="1"/>
  <c r="AR124" i="1"/>
  <c r="AS124" i="1" s="1"/>
  <c r="AZ124" i="1" l="1"/>
  <c r="AS23" i="1"/>
  <c r="AT23" i="1"/>
  <c r="AY23" i="1"/>
  <c r="AZ23" i="1"/>
  <c r="BH23" i="1"/>
  <c r="BN23" i="1"/>
  <c r="BF23" i="1"/>
  <c r="BG23" i="1" s="1"/>
  <c r="BI23" i="1"/>
  <c r="BJ23" i="1" s="1"/>
  <c r="BK23" i="1"/>
  <c r="BL23" i="1"/>
  <c r="BM23" i="1" s="1"/>
  <c r="AR23" i="1"/>
  <c r="AU23" i="1"/>
  <c r="AV23" i="1"/>
  <c r="AW23" i="1"/>
  <c r="AX23" i="1"/>
  <c r="BN123" i="1" l="1"/>
  <c r="BM123" i="1"/>
  <c r="BL123" i="1"/>
  <c r="BK123" i="1"/>
  <c r="BJ123" i="1"/>
  <c r="BI123" i="1"/>
  <c r="BH123" i="1"/>
  <c r="BG123" i="1"/>
  <c r="BF123" i="1"/>
  <c r="AX123" i="1"/>
  <c r="AZ123" i="1" s="1"/>
  <c r="AW123" i="1"/>
  <c r="AU123" i="1"/>
  <c r="AV123" i="1" s="1"/>
  <c r="AT123" i="1"/>
  <c r="AR123" i="1"/>
  <c r="AS123" i="1" s="1"/>
  <c r="AY123" i="1" l="1"/>
  <c r="BN122" i="1"/>
  <c r="BM122" i="1"/>
  <c r="BL122" i="1"/>
  <c r="BK122" i="1"/>
  <c r="BJ122" i="1"/>
  <c r="BI122" i="1"/>
  <c r="BH122" i="1"/>
  <c r="BG122" i="1"/>
  <c r="BF122" i="1"/>
  <c r="AX122" i="1"/>
  <c r="AZ122" i="1" s="1"/>
  <c r="AW122" i="1"/>
  <c r="AU122" i="1"/>
  <c r="AV122" i="1" s="1"/>
  <c r="AT122" i="1"/>
  <c r="AR122" i="1"/>
  <c r="AS122" i="1" s="1"/>
  <c r="BN121" i="1"/>
  <c r="BM121" i="1"/>
  <c r="BL121" i="1"/>
  <c r="BK121" i="1"/>
  <c r="BJ121" i="1"/>
  <c r="BI121" i="1"/>
  <c r="BH121" i="1"/>
  <c r="BG121" i="1"/>
  <c r="BF121" i="1"/>
  <c r="AX121" i="1"/>
  <c r="AY121" i="1" s="1"/>
  <c r="AW121" i="1"/>
  <c r="AU121" i="1"/>
  <c r="AV121" i="1" s="1"/>
  <c r="AT121" i="1"/>
  <c r="AR121" i="1"/>
  <c r="AS121" i="1" s="1"/>
  <c r="AZ121" i="1" l="1"/>
  <c r="AY122" i="1"/>
  <c r="BN120" i="1"/>
  <c r="BM120" i="1"/>
  <c r="BL120" i="1"/>
  <c r="BK120" i="1"/>
  <c r="BJ120" i="1"/>
  <c r="BI120" i="1"/>
  <c r="BH120" i="1"/>
  <c r="BG120" i="1"/>
  <c r="BF120" i="1"/>
  <c r="AX120" i="1"/>
  <c r="AZ120" i="1" s="1"/>
  <c r="AW120" i="1"/>
  <c r="AU120" i="1"/>
  <c r="AV120" i="1" s="1"/>
  <c r="AT120" i="1"/>
  <c r="AR120" i="1"/>
  <c r="AS120" i="1" s="1"/>
  <c r="BN119" i="1"/>
  <c r="BM119" i="1"/>
  <c r="BL119" i="1"/>
  <c r="BK119" i="1"/>
  <c r="BJ119" i="1"/>
  <c r="BI119" i="1"/>
  <c r="BH119" i="1"/>
  <c r="BG119" i="1"/>
  <c r="BF119" i="1"/>
  <c r="AX119" i="1"/>
  <c r="AY119" i="1" s="1"/>
  <c r="AW119" i="1"/>
  <c r="AU119" i="1"/>
  <c r="AV119" i="1" s="1"/>
  <c r="AT119" i="1"/>
  <c r="AR119" i="1"/>
  <c r="AS119" i="1" s="1"/>
  <c r="AZ119" i="1" l="1"/>
  <c r="AY120" i="1"/>
  <c r="BN118" i="1"/>
  <c r="BM118" i="1"/>
  <c r="BL118" i="1"/>
  <c r="BK118" i="1"/>
  <c r="BJ118" i="1"/>
  <c r="BI118" i="1"/>
  <c r="BH118" i="1"/>
  <c r="BG118" i="1"/>
  <c r="BF118" i="1"/>
  <c r="AX118" i="1"/>
  <c r="AZ118" i="1" s="1"/>
  <c r="AW118" i="1"/>
  <c r="AU118" i="1"/>
  <c r="AV118" i="1" s="1"/>
  <c r="AT118" i="1"/>
  <c r="AR118" i="1"/>
  <c r="AS118" i="1" s="1"/>
  <c r="AY118" i="1" l="1"/>
  <c r="BN117" i="1"/>
  <c r="BM117" i="1"/>
  <c r="BL117" i="1"/>
  <c r="BK117" i="1"/>
  <c r="BJ117" i="1"/>
  <c r="BI117" i="1"/>
  <c r="BH117" i="1"/>
  <c r="BG117" i="1"/>
  <c r="BF117" i="1"/>
  <c r="AX117" i="1"/>
  <c r="AY117" i="1" s="1"/>
  <c r="AW117" i="1"/>
  <c r="AU117" i="1"/>
  <c r="AV117" i="1" s="1"/>
  <c r="AT117" i="1"/>
  <c r="AR117" i="1"/>
  <c r="AS117" i="1" s="1"/>
  <c r="AZ117" i="1" l="1"/>
  <c r="BN100" i="1"/>
  <c r="BM100" i="1"/>
  <c r="BL100" i="1"/>
  <c r="BK100" i="1"/>
  <c r="BJ100" i="1"/>
  <c r="BI100" i="1"/>
  <c r="BH100" i="1"/>
  <c r="BG100" i="1"/>
  <c r="BF100" i="1"/>
  <c r="AX100" i="1"/>
  <c r="AY100" i="1" s="1"/>
  <c r="AW100" i="1"/>
  <c r="AU100" i="1"/>
  <c r="AV100" i="1" s="1"/>
  <c r="AT100" i="1"/>
  <c r="AR100" i="1"/>
  <c r="AS100" i="1" s="1"/>
  <c r="AZ100" i="1" l="1"/>
  <c r="BN116" i="1"/>
  <c r="BM116" i="1"/>
  <c r="BL116" i="1"/>
  <c r="BK116" i="1"/>
  <c r="BJ116" i="1"/>
  <c r="BI116" i="1"/>
  <c r="BH116" i="1"/>
  <c r="BG116" i="1"/>
  <c r="BF116" i="1"/>
  <c r="AX116" i="1"/>
  <c r="AZ116" i="1" s="1"/>
  <c r="AW116" i="1"/>
  <c r="AU116" i="1"/>
  <c r="AV116" i="1" s="1"/>
  <c r="AT116" i="1"/>
  <c r="AR116" i="1"/>
  <c r="AS116" i="1" s="1"/>
  <c r="AY116" i="1" l="1"/>
  <c r="BN115" i="1"/>
  <c r="BM115" i="1"/>
  <c r="BL115" i="1"/>
  <c r="BK115" i="1"/>
  <c r="BJ115" i="1"/>
  <c r="BI115" i="1"/>
  <c r="BH115" i="1"/>
  <c r="BG115" i="1"/>
  <c r="BF115" i="1"/>
  <c r="AX115" i="1"/>
  <c r="AZ115" i="1" s="1"/>
  <c r="AW115" i="1"/>
  <c r="AU115" i="1"/>
  <c r="AV115" i="1" s="1"/>
  <c r="AT115" i="1"/>
  <c r="AR115" i="1"/>
  <c r="AS115" i="1" s="1"/>
  <c r="AY115" i="1" l="1"/>
  <c r="BN113" i="1"/>
  <c r="BM113" i="1"/>
  <c r="BL113" i="1"/>
  <c r="BK113" i="1"/>
  <c r="BJ113" i="1"/>
  <c r="BI113" i="1"/>
  <c r="BH113" i="1"/>
  <c r="BG113" i="1"/>
  <c r="BF113" i="1"/>
  <c r="AX113" i="1"/>
  <c r="AZ113" i="1" s="1"/>
  <c r="AW113" i="1"/>
  <c r="AU113" i="1"/>
  <c r="AV113" i="1" s="1"/>
  <c r="AT113" i="1"/>
  <c r="AR113" i="1"/>
  <c r="AS113" i="1" s="1"/>
  <c r="BN114" i="1"/>
  <c r="BM114" i="1"/>
  <c r="BL114" i="1"/>
  <c r="BK114" i="1"/>
  <c r="BJ114" i="1"/>
  <c r="BI114" i="1"/>
  <c r="BH114" i="1"/>
  <c r="BG114" i="1"/>
  <c r="BF114" i="1"/>
  <c r="AX114" i="1"/>
  <c r="AZ114" i="1" s="1"/>
  <c r="AW114" i="1"/>
  <c r="AU114" i="1"/>
  <c r="AV114" i="1" s="1"/>
  <c r="AT114" i="1"/>
  <c r="AR114" i="1"/>
  <c r="AS114" i="1" s="1"/>
  <c r="BN112" i="1"/>
  <c r="BM112" i="1"/>
  <c r="BL112" i="1"/>
  <c r="BK112" i="1"/>
  <c r="BJ112" i="1"/>
  <c r="BI112" i="1"/>
  <c r="BH112" i="1"/>
  <c r="BG112" i="1"/>
  <c r="BF112" i="1"/>
  <c r="AX112" i="1"/>
  <c r="AZ112" i="1" s="1"/>
  <c r="AW112" i="1"/>
  <c r="AU112" i="1"/>
  <c r="AV112" i="1" s="1"/>
  <c r="AT112" i="1"/>
  <c r="AR112" i="1"/>
  <c r="AS112" i="1" s="1"/>
  <c r="AY113" i="1" l="1"/>
  <c r="AY112" i="1"/>
  <c r="AY114" i="1"/>
  <c r="BN111" i="1"/>
  <c r="BM111" i="1"/>
  <c r="BL111" i="1"/>
  <c r="BK111" i="1"/>
  <c r="BJ111" i="1"/>
  <c r="BI111" i="1"/>
  <c r="BH111" i="1"/>
  <c r="BG111" i="1"/>
  <c r="BF111" i="1"/>
  <c r="AX111" i="1"/>
  <c r="AY111" i="1" s="1"/>
  <c r="AW111" i="1"/>
  <c r="AU111" i="1"/>
  <c r="AV111" i="1" s="1"/>
  <c r="AT111" i="1"/>
  <c r="AR111" i="1"/>
  <c r="AS111" i="1" s="1"/>
  <c r="BN110" i="1"/>
  <c r="BM110" i="1"/>
  <c r="BL110" i="1"/>
  <c r="BK110" i="1"/>
  <c r="BJ110" i="1"/>
  <c r="BI110" i="1"/>
  <c r="BH110" i="1"/>
  <c r="BG110" i="1"/>
  <c r="BF110" i="1"/>
  <c r="AX110" i="1"/>
  <c r="AZ110" i="1" s="1"/>
  <c r="AW110" i="1"/>
  <c r="AU110" i="1"/>
  <c r="AV110" i="1" s="1"/>
  <c r="AT110" i="1"/>
  <c r="AR110" i="1"/>
  <c r="AS110" i="1" s="1"/>
  <c r="AZ111" i="1" l="1"/>
  <c r="AY110" i="1"/>
  <c r="BN109" i="1"/>
  <c r="BM109" i="1"/>
  <c r="BL109" i="1"/>
  <c r="BK109" i="1"/>
  <c r="BJ109" i="1"/>
  <c r="BI109" i="1"/>
  <c r="BH109" i="1"/>
  <c r="BG109" i="1"/>
  <c r="BF109" i="1"/>
  <c r="AX109" i="1"/>
  <c r="AZ109" i="1" s="1"/>
  <c r="AW109" i="1"/>
  <c r="AU109" i="1"/>
  <c r="AV109" i="1" s="1"/>
  <c r="AT109" i="1"/>
  <c r="AR109" i="1"/>
  <c r="AS109" i="1" s="1"/>
  <c r="BN108" i="1"/>
  <c r="BM108" i="1"/>
  <c r="BL108" i="1"/>
  <c r="BK108" i="1"/>
  <c r="BJ108" i="1"/>
  <c r="BI108" i="1"/>
  <c r="BH108" i="1"/>
  <c r="BG108" i="1"/>
  <c r="BF108" i="1"/>
  <c r="AX108" i="1"/>
  <c r="AY108" i="1" s="1"/>
  <c r="AW108" i="1"/>
  <c r="AU108" i="1"/>
  <c r="AV108" i="1" s="1"/>
  <c r="AT108" i="1"/>
  <c r="AR108" i="1"/>
  <c r="AS108" i="1" s="1"/>
  <c r="BN107" i="1"/>
  <c r="BM107" i="1"/>
  <c r="BL107" i="1"/>
  <c r="BK107" i="1"/>
  <c r="BJ107" i="1"/>
  <c r="BI107" i="1"/>
  <c r="BH107" i="1"/>
  <c r="BG107" i="1"/>
  <c r="BF107" i="1"/>
  <c r="AX107" i="1"/>
  <c r="AZ107" i="1" s="1"/>
  <c r="AW107" i="1"/>
  <c r="AU107" i="1"/>
  <c r="AV107" i="1" s="1"/>
  <c r="AT107" i="1"/>
  <c r="AR107" i="1"/>
  <c r="AS107" i="1" s="1"/>
  <c r="AY109" i="1" l="1"/>
  <c r="AZ108" i="1"/>
  <c r="AY107" i="1"/>
  <c r="BN106" i="1"/>
  <c r="BM106" i="1"/>
  <c r="BL106" i="1"/>
  <c r="BK106" i="1"/>
  <c r="BJ106" i="1"/>
  <c r="BI106" i="1"/>
  <c r="BH106" i="1"/>
  <c r="BG106" i="1"/>
  <c r="BF106" i="1"/>
  <c r="AX106" i="1"/>
  <c r="AZ106" i="1" s="1"/>
  <c r="AW106" i="1"/>
  <c r="AU106" i="1"/>
  <c r="AV106" i="1" s="1"/>
  <c r="AT106" i="1"/>
  <c r="AR106" i="1"/>
  <c r="AS106" i="1" s="1"/>
  <c r="AY106" i="1" l="1"/>
  <c r="BN105" i="1"/>
  <c r="BM105" i="1"/>
  <c r="BL105" i="1"/>
  <c r="BK105" i="1"/>
  <c r="BJ105" i="1"/>
  <c r="BI105" i="1"/>
  <c r="BH105" i="1"/>
  <c r="BG105" i="1"/>
  <c r="BF105" i="1"/>
  <c r="AX105" i="1"/>
  <c r="AY105" i="1" s="1"/>
  <c r="AW105" i="1"/>
  <c r="AU105" i="1"/>
  <c r="AV105" i="1" s="1"/>
  <c r="AT105" i="1"/>
  <c r="AR105" i="1"/>
  <c r="AS105" i="1" s="1"/>
  <c r="AZ105" i="1" l="1"/>
  <c r="BN104" i="1"/>
  <c r="BM104" i="1"/>
  <c r="BL104" i="1"/>
  <c r="BK104" i="1"/>
  <c r="BJ104" i="1"/>
  <c r="BI104" i="1"/>
  <c r="BH104" i="1"/>
  <c r="BG104" i="1"/>
  <c r="BF104" i="1"/>
  <c r="AX104" i="1"/>
  <c r="AY104" i="1" s="1"/>
  <c r="AW104" i="1"/>
  <c r="AU104" i="1"/>
  <c r="AV104" i="1" s="1"/>
  <c r="AT104" i="1"/>
  <c r="AR104" i="1"/>
  <c r="AS104" i="1" s="1"/>
  <c r="AZ104" i="1" l="1"/>
  <c r="BN103" i="1"/>
  <c r="BM103" i="1"/>
  <c r="BL103" i="1"/>
  <c r="BK103" i="1"/>
  <c r="BJ103" i="1"/>
  <c r="BI103" i="1"/>
  <c r="BH103" i="1"/>
  <c r="BG103" i="1"/>
  <c r="BF103" i="1"/>
  <c r="AX103" i="1"/>
  <c r="AY103" i="1" s="1"/>
  <c r="AW103" i="1"/>
  <c r="AU103" i="1"/>
  <c r="AV103" i="1" s="1"/>
  <c r="AT103" i="1"/>
  <c r="AR103" i="1"/>
  <c r="AS103" i="1" s="1"/>
  <c r="AZ103" i="1" l="1"/>
  <c r="BN102" i="1"/>
  <c r="BM102" i="1"/>
  <c r="BL102" i="1"/>
  <c r="BK102" i="1"/>
  <c r="BJ102" i="1"/>
  <c r="BI102" i="1"/>
  <c r="BH102" i="1"/>
  <c r="BG102" i="1"/>
  <c r="BF102" i="1"/>
  <c r="AX102" i="1"/>
  <c r="AZ102" i="1" s="1"/>
  <c r="AW102" i="1"/>
  <c r="AU102" i="1"/>
  <c r="AV102" i="1" s="1"/>
  <c r="AT102" i="1"/>
  <c r="AR102" i="1"/>
  <c r="AS102" i="1" s="1"/>
  <c r="BN101" i="1"/>
  <c r="BM101" i="1"/>
  <c r="BL101" i="1"/>
  <c r="BK101" i="1"/>
  <c r="BJ101" i="1"/>
  <c r="BI101" i="1"/>
  <c r="BH101" i="1"/>
  <c r="BG101" i="1"/>
  <c r="BF101" i="1"/>
  <c r="AX101" i="1"/>
  <c r="AZ101" i="1" s="1"/>
  <c r="AW101" i="1"/>
  <c r="AU101" i="1"/>
  <c r="AV101" i="1" s="1"/>
  <c r="AT101" i="1"/>
  <c r="AR101" i="1"/>
  <c r="AS101" i="1" s="1"/>
  <c r="AY102" i="1" l="1"/>
  <c r="AY101" i="1"/>
  <c r="BN99" i="1"/>
  <c r="BM99" i="1"/>
  <c r="BL99" i="1"/>
  <c r="BK99" i="1"/>
  <c r="BJ99" i="1"/>
  <c r="BI99" i="1"/>
  <c r="BH99" i="1"/>
  <c r="BG99" i="1"/>
  <c r="BF99" i="1"/>
  <c r="AX99" i="1"/>
  <c r="AZ99" i="1" s="1"/>
  <c r="AW99" i="1"/>
  <c r="AU99" i="1"/>
  <c r="AV99" i="1" s="1"/>
  <c r="AT99" i="1"/>
  <c r="AR99" i="1"/>
  <c r="AS99" i="1" s="1"/>
  <c r="AY99" i="1" l="1"/>
  <c r="BN98" i="1"/>
  <c r="BM98" i="1"/>
  <c r="BL98" i="1"/>
  <c r="BK98" i="1"/>
  <c r="BJ98" i="1"/>
  <c r="BI98" i="1"/>
  <c r="BH98" i="1"/>
  <c r="BG98" i="1"/>
  <c r="BF98" i="1"/>
  <c r="AX98" i="1"/>
  <c r="AY98" i="1" s="1"/>
  <c r="AW98" i="1"/>
  <c r="AU98" i="1"/>
  <c r="AV98" i="1" s="1"/>
  <c r="AT98" i="1"/>
  <c r="AR98" i="1"/>
  <c r="AS98" i="1" s="1"/>
  <c r="AZ98" i="1" l="1"/>
  <c r="BN97" i="1"/>
  <c r="BM97" i="1"/>
  <c r="BL97" i="1"/>
  <c r="BK97" i="1"/>
  <c r="BJ97" i="1"/>
  <c r="BI97" i="1"/>
  <c r="BH97" i="1"/>
  <c r="BG97" i="1"/>
  <c r="BF97" i="1"/>
  <c r="AX97" i="1"/>
  <c r="AY97" i="1" s="1"/>
  <c r="AW97" i="1"/>
  <c r="AU97" i="1"/>
  <c r="AV97" i="1" s="1"/>
  <c r="AT97" i="1"/>
  <c r="AR97" i="1"/>
  <c r="AS97" i="1" s="1"/>
  <c r="BN96" i="1"/>
  <c r="BM96" i="1"/>
  <c r="BL96" i="1"/>
  <c r="BK96" i="1"/>
  <c r="BJ96" i="1"/>
  <c r="BI96" i="1"/>
  <c r="BH96" i="1"/>
  <c r="BG96" i="1"/>
  <c r="BF96" i="1"/>
  <c r="AX96" i="1"/>
  <c r="AY96" i="1" s="1"/>
  <c r="AW96" i="1"/>
  <c r="AU96" i="1"/>
  <c r="AV96" i="1" s="1"/>
  <c r="AT96" i="1"/>
  <c r="AR96" i="1"/>
  <c r="AS96" i="1" s="1"/>
  <c r="AZ97" i="1" l="1"/>
  <c r="AZ96" i="1"/>
  <c r="BN95" i="1"/>
  <c r="BM95" i="1"/>
  <c r="BL95" i="1"/>
  <c r="BK95" i="1"/>
  <c r="BJ95" i="1"/>
  <c r="BI95" i="1"/>
  <c r="BH95" i="1"/>
  <c r="BG95" i="1"/>
  <c r="BF95" i="1"/>
  <c r="AZ95" i="1"/>
  <c r="AY95" i="1"/>
  <c r="AX95" i="1"/>
  <c r="AW95" i="1"/>
  <c r="AV95" i="1"/>
  <c r="AU95" i="1"/>
  <c r="AT95" i="1"/>
  <c r="AS95" i="1"/>
  <c r="AR95" i="1"/>
  <c r="BN94" i="1" l="1"/>
  <c r="BM94" i="1"/>
  <c r="BL94" i="1"/>
  <c r="BK94" i="1"/>
  <c r="BJ94" i="1"/>
  <c r="BI94" i="1"/>
  <c r="BH94" i="1"/>
  <c r="BG94" i="1"/>
  <c r="BF94" i="1"/>
  <c r="AZ94" i="1"/>
  <c r="AY94" i="1"/>
  <c r="AX94" i="1"/>
  <c r="AW94" i="1"/>
  <c r="AV94" i="1"/>
  <c r="AU94" i="1"/>
  <c r="AT94" i="1"/>
  <c r="AS94" i="1"/>
  <c r="AR94" i="1"/>
  <c r="BN93" i="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BN90" i="1"/>
  <c r="BL90" i="1"/>
  <c r="BM90" i="1" s="1"/>
  <c r="BK90" i="1"/>
  <c r="BI90" i="1"/>
  <c r="BJ90" i="1" s="1"/>
  <c r="BH90" i="1"/>
  <c r="BF90" i="1"/>
  <c r="BG90" i="1" s="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L79" i="1"/>
  <c r="BM79" i="1" s="1"/>
  <c r="BK79" i="1"/>
  <c r="BI79" i="1"/>
  <c r="BJ79" i="1" s="1"/>
  <c r="BH79" i="1"/>
  <c r="BF79" i="1"/>
  <c r="BG79" i="1" s="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l="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l="1"/>
  <c r="BL51" i="1"/>
  <c r="BM51" i="1" s="1"/>
  <c r="BK51" i="1"/>
  <c r="BI51" i="1"/>
  <c r="BJ51" i="1" s="1"/>
  <c r="BH51" i="1"/>
  <c r="BF51" i="1"/>
  <c r="BG51" i="1" s="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L49" i="1"/>
  <c r="BM49" i="1" s="1"/>
  <c r="BK49" i="1"/>
  <c r="BI49" i="1"/>
  <c r="BJ49" i="1" s="1"/>
  <c r="BH49" i="1"/>
  <c r="BF49" i="1"/>
  <c r="BG49" i="1" s="1"/>
  <c r="AZ49" i="1"/>
  <c r="AY49" i="1"/>
  <c r="AX49" i="1"/>
  <c r="AW49" i="1"/>
  <c r="AV49" i="1"/>
  <c r="AU49" i="1"/>
  <c r="AT49" i="1"/>
  <c r="AS49" i="1"/>
  <c r="AR49" i="1"/>
  <c r="A16" i="1" l="1"/>
  <c r="A17" i="1" s="1"/>
  <c r="A18" i="1" s="1"/>
  <c r="A19" i="1" s="1"/>
  <c r="A20" i="1" s="1"/>
  <c r="A21" i="1" s="1"/>
  <c r="A22"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BF38" i="1"/>
  <c r="BG38" i="1"/>
  <c r="BH38" i="1"/>
  <c r="BI38" i="1"/>
  <c r="BJ38" i="1"/>
  <c r="BK38" i="1"/>
  <c r="BL38" i="1"/>
  <c r="BM38" i="1"/>
  <c r="BN38" i="1"/>
  <c r="AR38" i="1"/>
  <c r="AS38" i="1"/>
  <c r="AT38" i="1"/>
  <c r="AU38" i="1"/>
  <c r="AV38" i="1"/>
  <c r="AW38" i="1"/>
  <c r="AX38" i="1"/>
  <c r="AY38" i="1"/>
  <c r="AZ38" i="1"/>
  <c r="A100" i="1" l="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BF33" i="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192" i="1" l="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BF42" i="1"/>
  <c r="BG42" i="1"/>
  <c r="BH42" i="1"/>
  <c r="BI42" i="1"/>
  <c r="BJ42" i="1"/>
  <c r="BK42" i="1"/>
  <c r="BL42" i="1"/>
  <c r="BM42" i="1"/>
  <c r="BN42" i="1"/>
  <c r="BF43" i="1"/>
  <c r="BG43" i="1"/>
  <c r="BH43" i="1"/>
  <c r="BI43" i="1"/>
  <c r="BJ43" i="1"/>
  <c r="BK43" i="1"/>
  <c r="BL43" i="1"/>
  <c r="BM43" i="1"/>
  <c r="BN43" i="1"/>
  <c r="AR42" i="1"/>
  <c r="AS42" i="1"/>
  <c r="AT42" i="1"/>
  <c r="AU42" i="1"/>
  <c r="AV42" i="1"/>
  <c r="AW42" i="1"/>
  <c r="AX42" i="1"/>
  <c r="AY42" i="1"/>
  <c r="AZ42" i="1"/>
  <c r="AR43" i="1"/>
  <c r="AS43" i="1"/>
  <c r="AT43" i="1"/>
  <c r="AU43" i="1"/>
  <c r="AV43" i="1"/>
  <c r="AW43" i="1"/>
  <c r="AX43" i="1"/>
  <c r="AY43" i="1"/>
  <c r="AZ43" i="1"/>
  <c r="BF29" i="1"/>
  <c r="BG29" i="1" s="1"/>
  <c r="BH29" i="1"/>
  <c r="BK29" i="1"/>
  <c r="BM29" i="1"/>
  <c r="BN29" i="1"/>
  <c r="AR29" i="1"/>
  <c r="AS29" i="1"/>
  <c r="AT29" i="1"/>
  <c r="AU29" i="1"/>
  <c r="AV29" i="1"/>
  <c r="AW29" i="1"/>
  <c r="AX29" i="1"/>
  <c r="AY29" i="1"/>
  <c r="AZ29" i="1"/>
  <c r="BF25" i="1"/>
  <c r="BG25" i="1" s="1"/>
  <c r="BH25" i="1"/>
  <c r="BI25" i="1"/>
  <c r="BJ25" i="1" s="1"/>
  <c r="BK25" i="1"/>
  <c r="BL25" i="1"/>
  <c r="BM25" i="1" s="1"/>
  <c r="BN25" i="1"/>
  <c r="BF26" i="1"/>
  <c r="BG26" i="1" s="1"/>
  <c r="BH26" i="1"/>
  <c r="BI26" i="1"/>
  <c r="BJ26" i="1" s="1"/>
  <c r="BK26" i="1"/>
  <c r="BL26" i="1"/>
  <c r="BM26" i="1" s="1"/>
  <c r="BN26" i="1"/>
  <c r="BF27" i="1"/>
  <c r="BG27" i="1" s="1"/>
  <c r="BH27" i="1"/>
  <c r="BI27" i="1"/>
  <c r="BJ27" i="1" s="1"/>
  <c r="BK27" i="1"/>
  <c r="BL27" i="1"/>
  <c r="BM27" i="1" s="1"/>
  <c r="BN27" i="1"/>
  <c r="AR27" i="1"/>
  <c r="AS27" i="1"/>
  <c r="AU27" i="1"/>
  <c r="AV27" i="1"/>
  <c r="AW27" i="1"/>
  <c r="AX27" i="1"/>
  <c r="AY27" i="1"/>
  <c r="AZ27" i="1"/>
  <c r="AR26" i="1"/>
  <c r="AS26" i="1"/>
  <c r="AU26" i="1"/>
  <c r="AV26" i="1"/>
  <c r="AW26" i="1"/>
  <c r="AX26" i="1"/>
  <c r="AY26" i="1"/>
  <c r="AZ26" i="1"/>
  <c r="AR25" i="1"/>
  <c r="AS25" i="1"/>
  <c r="AU25" i="1"/>
  <c r="AV25" i="1"/>
  <c r="AW25" i="1"/>
  <c r="AX25" i="1"/>
  <c r="AY25" i="1"/>
  <c r="AZ25" i="1"/>
  <c r="AT27" i="1"/>
  <c r="AT26" i="1"/>
  <c r="AT25" i="1"/>
  <c r="BF17" i="1"/>
  <c r="BG17" i="1" s="1"/>
  <c r="BH17" i="1"/>
  <c r="BI17" i="1"/>
  <c r="BJ17" i="1" s="1"/>
  <c r="BK17" i="1"/>
  <c r="BL17" i="1"/>
  <c r="BM17" i="1" s="1"/>
  <c r="BN17" i="1"/>
  <c r="BF18" i="1"/>
  <c r="BG18" i="1" s="1"/>
  <c r="BH18" i="1"/>
  <c r="BI18" i="1"/>
  <c r="BJ18" i="1" s="1"/>
  <c r="BK18" i="1"/>
  <c r="BL18" i="1"/>
  <c r="BM18" i="1" s="1"/>
  <c r="BN18" i="1"/>
  <c r="BF19" i="1"/>
  <c r="BG19" i="1" s="1"/>
  <c r="BH19" i="1"/>
  <c r="BI19" i="1"/>
  <c r="BJ19" i="1" s="1"/>
  <c r="BK19" i="1"/>
  <c r="BL19" i="1"/>
  <c r="BM19" i="1" s="1"/>
  <c r="BN19" i="1"/>
  <c r="BF20" i="1"/>
  <c r="BG20" i="1" s="1"/>
  <c r="BH20" i="1"/>
  <c r="BI20" i="1"/>
  <c r="BJ20" i="1" s="1"/>
  <c r="BK20" i="1"/>
  <c r="BL20" i="1"/>
  <c r="BM20" i="1" s="1"/>
  <c r="BN20" i="1"/>
  <c r="BF21" i="1"/>
  <c r="BG21" i="1" s="1"/>
  <c r="BH21" i="1"/>
  <c r="BI21" i="1"/>
  <c r="BJ21" i="1" s="1"/>
  <c r="BK21" i="1"/>
  <c r="BL21" i="1"/>
  <c r="BM21" i="1" s="1"/>
  <c r="BN21" i="1"/>
  <c r="BF22" i="1"/>
  <c r="BG22" i="1" s="1"/>
  <c r="BH22" i="1"/>
  <c r="BI22" i="1"/>
  <c r="BJ22" i="1" s="1"/>
  <c r="BK22" i="1"/>
  <c r="BL22" i="1"/>
  <c r="BM22" i="1" s="1"/>
  <c r="BN22" i="1"/>
  <c r="BF24" i="1"/>
  <c r="BG24" i="1" s="1"/>
  <c r="BH24" i="1"/>
  <c r="BI24" i="1"/>
  <c r="BJ24" i="1" s="1"/>
  <c r="BK24" i="1"/>
  <c r="BL24" i="1"/>
  <c r="BM24" i="1" s="1"/>
  <c r="BN24"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4" i="1"/>
  <c r="AS24" i="1"/>
  <c r="AT24" i="1"/>
  <c r="AU24" i="1"/>
  <c r="AV24" i="1"/>
  <c r="AW24" i="1"/>
  <c r="AX24" i="1"/>
  <c r="AY24" i="1"/>
  <c r="AZ24" i="1"/>
  <c r="AR16" i="1" l="1"/>
  <c r="AS16" i="1"/>
  <c r="AT16" i="1"/>
  <c r="AU16" i="1"/>
  <c r="AV16" i="1"/>
  <c r="AW16" i="1"/>
  <c r="AX16" i="1"/>
  <c r="AY16" i="1"/>
  <c r="AZ16" i="1"/>
  <c r="AR28" i="1"/>
  <c r="AS28" i="1"/>
  <c r="AT28" i="1"/>
  <c r="AU28" i="1"/>
  <c r="AV28" i="1"/>
  <c r="AW28" i="1"/>
  <c r="AX28" i="1"/>
  <c r="AY28" i="1"/>
  <c r="AZ28" i="1"/>
  <c r="AR30" i="1"/>
  <c r="AS30" i="1"/>
  <c r="AT30" i="1"/>
  <c r="AU30" i="1"/>
  <c r="AV30" i="1"/>
  <c r="AW30" i="1"/>
  <c r="AX30" i="1"/>
  <c r="AY30" i="1"/>
  <c r="AZ30" i="1"/>
  <c r="AR31" i="1"/>
  <c r="AS31" i="1"/>
  <c r="AT31" i="1"/>
  <c r="AU31" i="1"/>
  <c r="AV31" i="1"/>
  <c r="AW31" i="1"/>
  <c r="AX31" i="1"/>
  <c r="AY31" i="1"/>
  <c r="AZ31" i="1"/>
  <c r="AR32" i="1"/>
  <c r="AS32" i="1"/>
  <c r="AT32" i="1"/>
  <c r="AU32" i="1"/>
  <c r="AV32" i="1"/>
  <c r="AW32" i="1"/>
  <c r="AX32" i="1"/>
  <c r="AY32" i="1"/>
  <c r="AZ32" i="1"/>
  <c r="AR36" i="1"/>
  <c r="AS36" i="1"/>
  <c r="AT36" i="1"/>
  <c r="AU36" i="1"/>
  <c r="AV36" i="1"/>
  <c r="AW36" i="1"/>
  <c r="AX36" i="1"/>
  <c r="AY36" i="1"/>
  <c r="AZ36" i="1"/>
  <c r="AR37" i="1"/>
  <c r="AS37" i="1"/>
  <c r="AT37" i="1"/>
  <c r="AU37" i="1"/>
  <c r="AV37" i="1"/>
  <c r="AW37" i="1"/>
  <c r="AX37" i="1"/>
  <c r="AY37" i="1"/>
  <c r="AZ37"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AR48" i="1"/>
  <c r="AS48" i="1"/>
  <c r="AT48" i="1"/>
  <c r="AU48" i="1"/>
  <c r="AV48" i="1"/>
  <c r="AW48" i="1"/>
  <c r="AX48" i="1"/>
  <c r="AY48" i="1"/>
  <c r="AZ48" i="1"/>
  <c r="BF16" i="1"/>
  <c r="BG16" i="1" s="1"/>
  <c r="BH16" i="1"/>
  <c r="BI16" i="1"/>
  <c r="BJ16" i="1" s="1"/>
  <c r="BK16" i="1"/>
  <c r="BL16" i="1"/>
  <c r="BM16" i="1" s="1"/>
  <c r="BN16" i="1"/>
  <c r="BF28" i="1"/>
  <c r="BG28" i="1" s="1"/>
  <c r="BH28" i="1"/>
  <c r="BI28" i="1"/>
  <c r="BJ28" i="1" s="1"/>
  <c r="BK28" i="1"/>
  <c r="BM28" i="1"/>
  <c r="BN28" i="1"/>
  <c r="BF30" i="1"/>
  <c r="BG30" i="1"/>
  <c r="BH30" i="1"/>
  <c r="BI30" i="1"/>
  <c r="BJ30" i="1"/>
  <c r="BK30" i="1"/>
  <c r="BL30" i="1"/>
  <c r="BM30" i="1"/>
  <c r="BN30" i="1"/>
  <c r="BF31" i="1"/>
  <c r="BG31" i="1"/>
  <c r="BH31" i="1"/>
  <c r="BI31" i="1"/>
  <c r="BJ31" i="1"/>
  <c r="BK31" i="1"/>
  <c r="BL31" i="1"/>
  <c r="BM31" i="1" s="1"/>
  <c r="BN31" i="1"/>
  <c r="BF32" i="1"/>
  <c r="BG32" i="1"/>
  <c r="BH32" i="1"/>
  <c r="BI32" i="1"/>
  <c r="BJ32" i="1"/>
  <c r="BK32" i="1"/>
  <c r="BL32" i="1"/>
  <c r="BM32" i="1"/>
  <c r="BN32" i="1"/>
  <c r="BF36" i="1"/>
  <c r="BG36" i="1"/>
  <c r="BH36" i="1"/>
  <c r="BI36" i="1"/>
  <c r="BJ36" i="1"/>
  <c r="BK36" i="1"/>
  <c r="BL36" i="1"/>
  <c r="BM36" i="1"/>
  <c r="BN36" i="1"/>
  <c r="BF37" i="1"/>
  <c r="BG37" i="1"/>
  <c r="BH37" i="1"/>
  <c r="BI37" i="1"/>
  <c r="BJ37" i="1"/>
  <c r="BK37" i="1"/>
  <c r="BL37" i="1"/>
  <c r="BM37" i="1"/>
  <c r="BN37" i="1"/>
  <c r="BF39" i="1"/>
  <c r="BG39" i="1"/>
  <c r="BH39" i="1"/>
  <c r="BI39" i="1"/>
  <c r="BJ39" i="1"/>
  <c r="BK39" i="1"/>
  <c r="BL39" i="1"/>
  <c r="BM39" i="1"/>
  <c r="BN39" i="1"/>
  <c r="BF40" i="1"/>
  <c r="BG40" i="1"/>
  <c r="BH40" i="1"/>
  <c r="BI40" i="1"/>
  <c r="BJ40" i="1"/>
  <c r="BK40" i="1"/>
  <c r="BL40" i="1"/>
  <c r="BM40" i="1"/>
  <c r="BN40" i="1"/>
  <c r="BF41" i="1"/>
  <c r="BG41" i="1" s="1"/>
  <c r="BH41" i="1"/>
  <c r="BI41" i="1"/>
  <c r="BJ41" i="1"/>
  <c r="BK41" i="1"/>
  <c r="BL41" i="1"/>
  <c r="BM41" i="1"/>
  <c r="BN41"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F48" i="1"/>
  <c r="BG48" i="1"/>
  <c r="BH48" i="1"/>
  <c r="BI48" i="1"/>
  <c r="BJ48" i="1"/>
  <c r="BK48" i="1"/>
  <c r="BL48" i="1"/>
  <c r="BM48" i="1"/>
  <c r="BN48" i="1"/>
  <c r="BQ10" i="1" l="1"/>
  <c r="BP10" i="1"/>
  <c r="BC10" i="1"/>
  <c r="BC14" i="1"/>
  <c r="BC9" i="1"/>
  <c r="BP12" i="1" l="1"/>
  <c r="BC13" i="1"/>
  <c r="BD14" i="1" s="1"/>
  <c r="BQ9" i="1"/>
  <c r="BP9" i="1"/>
  <c r="BP13" i="1"/>
  <c r="BP14" i="1"/>
  <c r="BQ14" i="1" l="1"/>
  <c r="BP11" i="1"/>
  <c r="BQ12" i="1" l="1"/>
  <c r="BD10" i="1" l="1"/>
  <c r="BD9" i="1"/>
  <c r="BC11" i="1" s="1"/>
  <c r="BC12" i="1" l="1"/>
  <c r="BD12" i="1" s="1"/>
</calcChain>
</file>

<file path=xl/sharedStrings.xml><?xml version="1.0" encoding="utf-8"?>
<sst xmlns="http://schemas.openxmlformats.org/spreadsheetml/2006/main" count="4817" uniqueCount="907">
  <si>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</si>
  <si>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</si>
  <si>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</si>
  <si>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</si>
  <si>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</si>
  <si>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</si>
  <si>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</si>
  <si>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</si>
  <si>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</si>
  <si>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</si>
  <si>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</si>
  <si>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</si>
  <si>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</si>
  <si>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</si>
  <si>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</si>
  <si>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</si>
  <si>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</si>
  <si>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</si>
  <si>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</si>
  <si>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</si>
  <si>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</si>
  <si>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</si>
  <si>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</si>
  <si>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</si>
  <si>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</si>
  <si>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</si>
  <si>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</si>
  <si>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</si>
  <si>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</si>
  <si>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</si>
  <si>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</si>
  <si>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</si>
  <si>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</si>
  <si>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</si>
  <si>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</si>
  <si>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</si>
  <si>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</si>
  <si>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</si>
  <si>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</si>
  <si>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</si>
  <si>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</si>
  <si>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</si>
  <si>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</si>
  <si>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</si>
  <si>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</si>
  <si>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</si>
  <si>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</si>
  <si>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</si>
  <si>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</si>
  <si>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</si>
  <si>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</si>
  <si>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</si>
  <si>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</si>
  <si>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</si>
  <si>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</si>
  <si>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</si>
  <si>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</si>
  <si>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</si>
  <si>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</si>
  <si>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</si>
  <si>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</si>
  <si>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</si>
  <si>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</si>
  <si>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</si>
  <si>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</si>
  <si>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</si>
  <si>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x</t>
  </si>
  <si>
    <t>iulie - septembrie 2021</t>
  </si>
  <si>
    <t>Bacău</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</si>
  <si>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</si>
  <si>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</si>
  <si>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</si>
  <si>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</si>
  <si>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</si>
  <si>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</si>
  <si>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</si>
  <si>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</si>
  <si>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</si>
  <si>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</si>
  <si>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</si>
  <si>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</si>
  <si>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</si>
  <si>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</si>
  <si>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</si>
  <si>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</si>
  <si>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</si>
  <si>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</si>
  <si>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</si>
  <si>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</si>
  <si>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</si>
  <si>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</si>
  <si>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</si>
  <si>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</si>
  <si>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</si>
  <si>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</si>
  <si>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</si>
  <si>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</si>
  <si>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</si>
  <si>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</si>
  <si>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</si>
  <si>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</si>
  <si>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</si>
  <si>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</si>
  <si>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</si>
  <si>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</si>
  <si>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</si>
  <si>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</si>
  <si>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</si>
  <si>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</si>
  <si>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</si>
  <si>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</si>
  <si>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</si>
  <si>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</si>
  <si>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</si>
  <si>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</si>
  <si>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</si>
  <si>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</si>
  <si>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</si>
  <si>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</si>
  <si>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</si>
  <si>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</si>
  <si>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</si>
  <si>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</si>
  <si>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</si>
  <si>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</si>
  <si>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</si>
  <si>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</si>
  <si>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</si>
  <si>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</si>
  <si>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</si>
  <si>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</si>
  <si>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</si>
  <si>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</si>
  <si>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</si>
  <si>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</si>
  <si>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</si>
  <si>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</si>
  <si>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</si>
  <si>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</si>
  <si>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</si>
  <si>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</si>
  <si>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</si>
  <si>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</si>
  <si>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</si>
  <si>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</si>
  <si>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</si>
  <si>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</si>
  <si>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</si>
  <si>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</si>
  <si>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</si>
  <si>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</si>
  <si>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</si>
  <si>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</si>
  <si>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</si>
  <si>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</si>
  <si>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</si>
  <si>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</si>
  <si>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</si>
  <si>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</si>
  <si>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</si>
  <si>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</si>
  <si>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</si>
  <si>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</si>
  <si>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Înlocuire robineți la SRM Avrig</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</si>
  <si>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</si>
  <si>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</si>
  <si>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</si>
  <si>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</si>
  <si>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</si>
  <si>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</si>
  <si>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</si>
  <si>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</si>
  <si>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</si>
  <si>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</si>
  <si>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</si>
  <si>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</si>
  <si>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</si>
  <si>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</si>
  <si>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</si>
  <si>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</si>
  <si>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</si>
  <si>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</si>
  <si>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</si>
  <si>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</si>
  <si>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</si>
  <si>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</si>
  <si>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</si>
  <si>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</si>
  <si>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</si>
  <si>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</si>
  <si>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</si>
  <si>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</si>
  <si>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</si>
  <si>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</si>
  <si>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</si>
  <si>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</si>
  <si>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</si>
  <si>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Ploiești</t>
  </si>
  <si>
    <t>SM0140D0</t>
  </si>
  <si>
    <t>Stâncești</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</si>
  <si>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</si>
  <si>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</si>
  <si>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</si>
  <si>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</si>
  <si>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</si>
  <si>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</si>
  <si>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</si>
  <si>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</si>
  <si>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</si>
  <si>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</si>
  <si>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</si>
  <si>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</si>
  <si>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</si>
  <si>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</si>
  <si>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</si>
  <si>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</si>
  <si>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</si>
  <si>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</si>
  <si>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</si>
  <si>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</si>
  <si>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</si>
  <si>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</si>
  <si>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</si>
  <si>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</si>
  <si>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</si>
  <si>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</si>
  <si>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</si>
  <si>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</si>
  <si>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</si>
  <si>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</si>
  <si>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</si>
  <si>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</si>
  <si>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</si>
  <si>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</si>
  <si>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</si>
  <si>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</si>
  <si>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</si>
  <si>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</si>
  <si>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</si>
  <si>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</si>
  <si>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</si>
  <si>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</si>
  <si>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</si>
  <si>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</si>
  <si>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</si>
  <si>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</si>
  <si>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</si>
  <si>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</si>
  <si>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</si>
  <si>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</si>
  <si>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</si>
  <si>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</si>
  <si>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VPM01</t>
  </si>
  <si>
    <t>SM1142D0</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</si>
  <si>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</si>
  <si>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</si>
  <si>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</si>
  <si>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</si>
  <si>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</si>
  <si>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</si>
  <si>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</si>
  <si>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</si>
  <si>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</si>
  <si>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</si>
  <si>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</si>
  <si>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</si>
  <si>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</si>
  <si>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</si>
  <si>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</si>
  <si>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</si>
  <si>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</si>
  <si>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</si>
  <si>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</si>
  <si>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</si>
  <si>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</si>
  <si>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</si>
  <si>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</si>
  <si>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Reparație 6" racord alimentare ELSID Titu, zona SRM Elsid</t>
  </si>
  <si>
    <t>Titu</t>
  </si>
  <si>
    <t>SM0147D0</t>
  </si>
  <si>
    <t>SC 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</si>
  <si>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</si>
  <si>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</si>
  <si>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</si>
  <si>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</si>
  <si>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</si>
  <si>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</si>
  <si>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</si>
  <si>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</si>
  <si>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</si>
  <si>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</si>
  <si>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</si>
  <si>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</si>
  <si>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</si>
  <si>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</si>
  <si>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</si>
  <si>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</si>
  <si>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</si>
  <si>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</si>
  <si>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</si>
  <si>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</si>
  <si>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</si>
  <si>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</si>
  <si>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</si>
  <si>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</si>
  <si>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</si>
  <si>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</si>
  <si>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</si>
  <si>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</si>
  <si>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</si>
  <si>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</si>
  <si>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</si>
  <si>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</si>
  <si>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</si>
  <si>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</si>
  <si>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</si>
  <si>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</si>
  <si>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</si>
  <si>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</si>
  <si>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</si>
  <si>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</si>
  <si>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</si>
  <si>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</si>
  <si>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</si>
  <si>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</si>
  <si>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</si>
  <si>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</si>
  <si>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</si>
  <si>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</si>
  <si>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</si>
  <si>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</si>
  <si>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</si>
  <si>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</si>
  <si>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</si>
  <si>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</si>
  <si>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</si>
  <si>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</si>
  <si>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</si>
  <si>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</si>
  <si>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</si>
  <si>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</si>
  <si>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</si>
  <si>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</si>
  <si>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</si>
  <si>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</si>
  <si>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</si>
  <si>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</si>
  <si>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</si>
  <si>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</si>
  <si>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</si>
  <si>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</si>
  <si>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</si>
  <si>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</si>
  <si>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</si>
  <si>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</si>
  <si>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</si>
  <si>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</si>
  <si>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</si>
  <si>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</si>
  <si>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</si>
  <si>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</si>
  <si>
    <t>Palota</t>
  </si>
  <si>
    <t>Bihor</t>
  </si>
  <si>
    <t>SM0300D0</t>
  </si>
  <si>
    <t>Oradea I</t>
  </si>
  <si>
    <t>Gaz Vest</t>
  </si>
  <si>
    <t>Cluj</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</si>
  <si>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 AIK România</t>
  </si>
  <si>
    <t>Înlocuire cupon de 50 ml pe conducta 16” Buhoci - Valea Malului, zona Poieni</t>
  </si>
  <si>
    <t>Comănești</t>
  </si>
  <si>
    <t>Poieni</t>
  </si>
  <si>
    <t>Moinești</t>
  </si>
  <si>
    <t>SM0432D1</t>
  </si>
  <si>
    <t>SM0430D0</t>
  </si>
  <si>
    <t>SM0440D0</t>
  </si>
  <si>
    <t>Moinești Dealu Mare</t>
  </si>
  <si>
    <t>6156/02.11.2020</t>
  </si>
  <si>
    <r>
      <t xml:space="preserve">5 octombrie - 30 noiembrie 2020
</t>
    </r>
    <r>
      <rPr>
        <sz val="10"/>
        <rFont val="Segoe UI"/>
        <family val="2"/>
      </rPr>
      <t>14 - 31 decembrie 2020</t>
    </r>
  </si>
  <si>
    <t>Imposibilitate oprire alimentare cu gaze naturale datorită consumatorului direct ELSID, care pe perioada 09.11 - 10.12.2020 are instalația de calcinare în funcțiune.</t>
  </si>
  <si>
    <t>Remediere definitivă a unui defect de coroziune pe conducta 20” Turburea - Ișalnița, fir I, zona Răcari</t>
  </si>
  <si>
    <t>Stația Centrală Ghercești Extras</t>
  </si>
  <si>
    <t>Stația Centrală Ghercești Înmagazinat</t>
  </si>
  <si>
    <t>Efectuată (din motive tehnice a trebuit amânată)</t>
  </si>
  <si>
    <t>Amarad, Nova Power, Cez Vânzare, Cordun Gaz, CPL Concordia, MM Data, Distrigaz Vest, Engie, Axpo, E.on Energie, Enel, Enel Muntenia, Euro Seven, Gaz Est, Mehedinți Gaz, Met România, Nord Gaz, Premier Energy, Petrom, Progaz, Restart Energy, Romgaz, Tinmar</t>
  </si>
  <si>
    <t>Aderro GP, Alpha Metal, Amarad, Nova Power, Cez Vânzare, Cordun Gaz, CPL Concordia, Cyeb, MM Data, Distrigaz Vest, Engie, E.on Energie, Electrica Furnizare, Electric&amp;Gas, Energy Distribution, Enel Energie, Enel Muntenia, Gas&amp;Power, Euro Seven, Premier Energy Trading, Gaz Est, Hargaz, Gazmir, Gaz Nord Est, Gaz Vest, Gecabuild, Măcin Gaz, Mehedinți Gaz, Met România, Nord Gaz, Oligopol, Pado Group, Premier Energy, Petrom, Prisma Serv, Progaz, Energy Gas Provider, Restart Energy, Romgaz, Tinmar, Vega 93, Veolia, Wiee</t>
  </si>
  <si>
    <t>2717/13.11.2020</t>
  </si>
  <si>
    <t>Efectuată (Nu a mai fost necesară întreruperea)</t>
  </si>
  <si>
    <t>Întârzieri în execuția forajului orizontal</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</si>
  <si>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Nord Gaz, Premier Energy, Petrom, Energy Gas Provider, Renovatio, Restart Energy, Tinmar, Transenergo, AIK Energy, Veolia, WIEE</t>
  </si>
  <si>
    <t>Întârzieri în execuție</t>
  </si>
  <si>
    <t>Aderro GP, AIK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Nord Gaz, Oligopol, Premier Energy, Petrom, Progaz, Energy Gas Provider, Renovatio, Restart Energy, Romgaz, RWE Supply, Tinmar, Transenergo, AIK România, Veolia, WIEE</t>
  </si>
  <si>
    <t>Întârzieri în aprovizionarea cu materialele necesare</t>
  </si>
  <si>
    <t>Aderro GP, Alpha Metal, Nova Power, Cez Vânzare, Cis Gaz, Conef Gaz, Crest Energy, Cyeb, Distrigaz Vest, Engie, E.On Energie, Electrocentrale București, Electrocentrale Constanța, Electrica Furnizare, Electric Planners, Electric&amp;Gas, Energy Distribution, Enel, Enel Muntenia, Gas&amp;Power, Entrex, Euro Seven Industry, Premier Energy Trading, Gaz Est, Hargaz, Megaconstruct, Met România, Monsson, Next Energy, Nord Gaz, Oligopol, Premier Energy, Petrom, Progaz, Energy Gas Provider, Renovatio, Restart Energy, Romgaz, RWE Supply, Tinmar, Transenergo, AIK România, Veolia, WIEE</t>
  </si>
  <si>
    <t>Lucrarea se va executa concomitent cu lucrarea de la pozițiile 33 - 35</t>
  </si>
  <si>
    <t>Boița</t>
  </si>
  <si>
    <t>SM0736D0</t>
  </si>
  <si>
    <t>10487/23.11.2020</t>
  </si>
  <si>
    <t>Tălmăcel</t>
  </si>
  <si>
    <t>SM1160D0</t>
  </si>
  <si>
    <t>Tălmăcel II</t>
  </si>
  <si>
    <t>SM0735D0</t>
  </si>
  <si>
    <t>Cuplare deviere conductă 4” racord SRM Tălmăcel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</si>
  <si>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</si>
  <si>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t>Vața</t>
  </si>
  <si>
    <t>SM0219D0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</si>
  <si>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Gaz Vest, Megaconstruct, Met România, Monsson, Next Energy Distribution, Next Energy Partners, Nord Gaz, Oligopol, Premier Energy, Petrom, Progaz, Energy Gas Provider, Renovatio, Res Energy Solutions, Restart Energy, Romgaz, RWE Supply, Tinmar, Transenergo, Vega 93, Veolia, Wiee</t>
  </si>
  <si>
    <t>SC Elsid SA</t>
  </si>
  <si>
    <t>E.on Energie</t>
  </si>
  <si>
    <t>Nova Power</t>
  </si>
  <si>
    <t>Bulgăreni</t>
  </si>
  <si>
    <t>Harghita</t>
  </si>
  <si>
    <t>SM0999D0</t>
  </si>
  <si>
    <t>SC Gordon Prod Bulgăreni</t>
  </si>
  <si>
    <t>SC Gordon Prod SRL</t>
  </si>
  <si>
    <t>3589/18.12.2020</t>
  </si>
  <si>
    <t>5269/15.12.2020</t>
  </si>
  <si>
    <t>Adjud</t>
  </si>
  <si>
    <t>Vrancea</t>
  </si>
  <si>
    <t>SM0508D0</t>
  </si>
  <si>
    <t>Adjudu Vechi</t>
  </si>
  <si>
    <t>Brazii de sus</t>
  </si>
  <si>
    <t>SM1248D0</t>
  </si>
  <si>
    <t>CECC Brazi</t>
  </si>
  <si>
    <t>Petrom</t>
  </si>
  <si>
    <t>Nova Power, Cez Vânzare, Engie, E.on Energie, Electric&amp;Gas, Enel, Premier Energy Trading, Gaz Est, Premier Energy, Petrom, Restart Energy</t>
  </si>
  <si>
    <t xml:space="preserve">Remediere defect pe conducta 32" Moșu - Cogenerare Brazi la traversarea râului Prahova </t>
  </si>
  <si>
    <t>Limitare tehnică a conductei 20" NT Mănești - Brazi Fir II</t>
  </si>
  <si>
    <t>5519/31.12.2020</t>
  </si>
  <si>
    <t>Cuplare instalație tehnologică SRM Chișineu Criș la racord 8" Chișineu Criș</t>
  </si>
  <si>
    <t>Arad</t>
  </si>
  <si>
    <t>SM0357D0</t>
  </si>
  <si>
    <t>SC Maricom Chișineu Criș III</t>
  </si>
  <si>
    <t>SM0356D0</t>
  </si>
  <si>
    <t>12055/30.12.2020</t>
  </si>
  <si>
    <t>Întârzieri în aprovizionarea cu materialele necesare datorită pandemiei COVID</t>
  </si>
  <si>
    <r>
      <rPr>
        <strike/>
        <sz val="10"/>
        <rFont val="Segoe UI"/>
        <family val="2"/>
      </rPr>
      <t>5 octombrie - 30 noiembrie 2020</t>
    </r>
    <r>
      <rPr>
        <sz val="10"/>
        <rFont val="Segoe UI"/>
        <family val="2"/>
      </rPr>
      <t xml:space="preserve">
8 februarie - 31 martie 2021</t>
    </r>
  </si>
  <si>
    <t>Nova Power, Cez Vânzare, Cordun Gaz, MM Data, Distrigaz Vest, Engie, Axpo, E.on Energie, Energy Distribution, Enel, Enel Muntenia, Euro Seven, Gaz Est, Mehedinți Gaz, Met România, Nord Gaz, Premier Energy, Petrom, Progaz, Renovatio, Restart Energy, Romgaz, Tinmar</t>
  </si>
  <si>
    <t>Aderro GP, Alpha Metal, Nova Power, Cez Vânzare, Cordun Gaz, CPL Concordia, Cyeb, MM Data, Design Proiect, Distrigaz Vest, Engie, E.on Energie, Electrica Furnizare, Electric Planners, Electric&amp;Gas, Energy Distribution, Enel Energie, Enel Muntenia, Gas&amp;Power, Entrex, Euro Seven, Premier Energy Trading, Gaz Est, Gazmir, Gaz Nord Est, Gaz Vest, Gecabuild, Măcin Gaz, Mehedinți Gaz, Met România, Nord Gaz, Oligopol, Pado Group, Premier Energy, Petrom, Prisma Serv, Progaz, Energy Gas Provider, Restart Energy, Romgaz, RWE Supply, Salgaz, SST Grup, Tinmar, Vega 93, Veolia, Wiee</t>
  </si>
  <si>
    <t>120/14.01.2021</t>
  </si>
  <si>
    <t>7666/03.02.2021</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</si>
  <si>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Gaz Vest, Getica 95, Megaconstruct, Met România, Monsson, Next Energy Distribution, Next Energy Partners, Nord Gaz, Oligopol, Premier Energy, Petrom, Progaz, Gas Provider, Renovatio, Res Energy Solutions, Restart Energy, Romgaz, RWE Supply, Tinmar, Transenergo, Vega 93, Veolia, Wiee</t>
  </si>
  <si>
    <t>Remediere defect, în regim de urgență, apărut pe conducta 12” Cruce - Mischii</t>
  </si>
  <si>
    <r>
      <rPr>
        <strike/>
        <sz val="10"/>
        <rFont val="Segoe UI"/>
        <family val="2"/>
      </rPr>
      <t>octombrie - decembrie 2020</t>
    </r>
    <r>
      <rPr>
        <sz val="10"/>
        <rFont val="Segoe UI"/>
        <family val="2"/>
      </rPr>
      <t xml:space="preserve">
15 martie - 15 iunie 2021</t>
    </r>
  </si>
  <si>
    <t>Constructorul a fost angrenat în alte lucrări de investiții</t>
  </si>
  <si>
    <t>SC Jifa Avrig</t>
  </si>
  <si>
    <t>SC Jifa SA</t>
  </si>
  <si>
    <t>SM0819D2</t>
  </si>
  <si>
    <t>SC Alcoradu Mârșa</t>
  </si>
  <si>
    <t>SC Alcoradu SRL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</si>
  <si>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Pado Group, Premier Energy, Petrom, Prisma Serv, Gas Provider, Renovatio, Restart Energy, RWE Supply, SST Grup, Tetarom, Tinmar, AIK Energy, Veolia, Wiee</t>
  </si>
  <si>
    <t>Renovatio</t>
  </si>
  <si>
    <t>Electrica Furnizare</t>
  </si>
  <si>
    <t>Cis Gaz</t>
  </si>
  <si>
    <t>Cuplare deviere conductă 20” Coroi - Ungheni</t>
  </si>
  <si>
    <t>Tg. Mureș</t>
  </si>
  <si>
    <t>PM0250</t>
  </si>
  <si>
    <t>Mureș P12 Depo Extras</t>
  </si>
  <si>
    <t>Depomureș</t>
  </si>
  <si>
    <t>Engie, E.on Energie, Premier Energy Trading, Premier Energy, Gaz Vest</t>
  </si>
  <si>
    <t>9302/09.02.2021</t>
  </si>
  <si>
    <t>Belciugatele</t>
  </si>
  <si>
    <t>SM0164D0</t>
  </si>
  <si>
    <t>SC SDE Belciugatele</t>
  </si>
  <si>
    <t>Engie</t>
  </si>
  <si>
    <r>
      <rPr>
        <strike/>
        <sz val="10"/>
        <rFont val="Segoe UI"/>
        <family val="2"/>
      </rPr>
      <t>octombrie 2020</t>
    </r>
    <r>
      <rPr>
        <sz val="10"/>
        <rFont val="Segoe UI"/>
        <family val="2"/>
      </rPr>
      <t xml:space="preserve">
</t>
    </r>
    <r>
      <rPr>
        <strike/>
        <sz val="10"/>
        <rFont val="Segoe UI"/>
        <family val="2"/>
      </rPr>
      <t>18-31 decembrie 2020
februarie - martie 2021</t>
    </r>
    <r>
      <rPr>
        <sz val="10"/>
        <rFont val="Segoe UI"/>
        <family val="2"/>
      </rPr>
      <t xml:space="preserve">
martie - aprilie 2021</t>
    </r>
  </si>
  <si>
    <r>
      <t xml:space="preserve">octombrie 2020
18-31 decembrie 2020
februarie - martie 2021
</t>
    </r>
    <r>
      <rPr>
        <sz val="10"/>
        <rFont val="Segoe UI"/>
        <family val="2"/>
      </rPr>
      <t>martie - aprilie 2021</t>
    </r>
  </si>
  <si>
    <r>
      <rPr>
        <strike/>
        <sz val="10"/>
        <rFont val="Segoe UI"/>
        <family val="2"/>
      </rPr>
      <t>Întârzieri în aprovizionarea cu materialele necesare</t>
    </r>
    <r>
      <rPr>
        <sz val="10"/>
        <rFont val="Segoe UI"/>
        <family val="2"/>
      </rPr>
      <t xml:space="preserve">
</t>
    </r>
    <r>
      <rPr>
        <strike/>
        <sz val="10"/>
        <rFont val="Segoe UI"/>
        <family val="2"/>
      </rPr>
      <t>Carantinarea unor zone care implică accesul restricționat al personalului implicat.</t>
    </r>
    <r>
      <rPr>
        <sz val="10"/>
        <rFont val="Segoe UI"/>
        <family val="2"/>
      </rPr>
      <t xml:space="preserve">
Conform adresei DGSR lucrarea nu se va executa în sezonul rece.</t>
    </r>
  </si>
  <si>
    <r>
      <t xml:space="preserve">Întârzieri în aprovizionarea cu materialele necesare
Carantinarea unor zone care implică accesul restricționat al personalului implicat.
</t>
    </r>
    <r>
      <rPr>
        <sz val="10"/>
        <rFont val="Segoe UI"/>
        <family val="2"/>
      </rPr>
      <t>Conform adresei DGSR lucrarea nu se va executa în sezonul rece.</t>
    </r>
  </si>
  <si>
    <r>
      <t>5 octombrie - 30 noiembrie 2020
18 - 31 decembrie 2020
februarie - martie 2021</t>
    </r>
    <r>
      <rPr>
        <sz val="10"/>
        <rFont val="Segoe UI"/>
        <family val="2"/>
      </rPr>
      <t xml:space="preserve">
martie - aprilie 2021</t>
    </r>
  </si>
  <si>
    <t>03 - 31 octombrie 2020
18 decembrie 2020 - martie 2021</t>
  </si>
  <si>
    <t>PMDI_2021_cap.A_2.1.A.7</t>
  </si>
  <si>
    <t>PMDI_2021_cap.A_2.1.A.5</t>
  </si>
  <si>
    <t>PMDI_2021_cap.A_2.1.A.4</t>
  </si>
  <si>
    <t>PMDI_2021_cap.A_2.1.B.2</t>
  </si>
  <si>
    <t>PMDI_2021_cap.A_2.1.B.3</t>
  </si>
  <si>
    <t>PMDI_2021_cap.A_2.1.B.4</t>
  </si>
  <si>
    <t>PMDI_2021_cap.A_2.1.B.6</t>
  </si>
  <si>
    <t>PMDI_2021_cap.C_5</t>
  </si>
  <si>
    <t>PMDI_2021_cap.C_8</t>
  </si>
  <si>
    <t>PMDI_2021_1_Anexa_3</t>
  </si>
  <si>
    <t>PMDI_2021_3_Anexa_7</t>
  </si>
  <si>
    <t>PRRASM_2021_IA5_Anexa_1</t>
  </si>
  <si>
    <t>PMDI 2021_4_Anexa 1</t>
  </si>
  <si>
    <t>Pregătire conductă 24” Paltin - Schitu Golești pentru transformare în conductă godevilabilă (jud. Argeș)</t>
  </si>
  <si>
    <t>Pregătire conductă 24” Paltin - Schitu Golești pentru transformare în conductă godevilabilă (jud. Brașov)</t>
  </si>
  <si>
    <t>PRRASM 2021_IIA2_Anexa 1</t>
  </si>
  <si>
    <t>PRRASM 2021_IIA5_Anexa 1</t>
  </si>
  <si>
    <t>PRRASM 2021_IIA4_Anexa 1</t>
  </si>
  <si>
    <t>Giarmata-Vii</t>
  </si>
  <si>
    <t>Giarmata Mare</t>
  </si>
  <si>
    <t>Timișoara</t>
  </si>
  <si>
    <t>Ghiroda</t>
  </si>
  <si>
    <t>SM0294D0</t>
  </si>
  <si>
    <t>Dumbrăvița</t>
  </si>
  <si>
    <t>SM0346D0</t>
  </si>
  <si>
    <t>SM0347D0</t>
  </si>
  <si>
    <t xml:space="preserve">Giarmata </t>
  </si>
  <si>
    <t>SM0340D0</t>
  </si>
  <si>
    <t>SM1168D0</t>
  </si>
  <si>
    <t>Dumbrăvița II</t>
  </si>
  <si>
    <t>SM0344D0</t>
  </si>
  <si>
    <t>SM0339D0</t>
  </si>
  <si>
    <t>Premier Energy Trading</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</si>
  <si>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t>
  </si>
  <si>
    <t>SM0661D0</t>
  </si>
  <si>
    <t>SM0662D0</t>
  </si>
  <si>
    <t>SM0663D0</t>
  </si>
  <si>
    <t>SM0665D0</t>
  </si>
  <si>
    <t>SM0702D0</t>
  </si>
  <si>
    <t>SM0707D0</t>
  </si>
  <si>
    <t>SM0708D0</t>
  </si>
  <si>
    <t>Idrifaia</t>
  </si>
  <si>
    <t>GăneștiI</t>
  </si>
  <si>
    <t>Mica</t>
  </si>
  <si>
    <t>Abuș</t>
  </si>
  <si>
    <t>Șomoștelnic</t>
  </si>
  <si>
    <t>Cerghizel II TAU</t>
  </si>
  <si>
    <t>Cerghid</t>
  </si>
  <si>
    <t>Cerghizel</t>
  </si>
  <si>
    <t>Blocarea regulatorului din instalația tehnologică de reglare a presiunii gazelor naturale din zona Moșnița datorită întreruperii alimentării cu energie electrică</t>
  </si>
  <si>
    <t>Dumbrăvița TM</t>
  </si>
  <si>
    <t>Timiș</t>
  </si>
  <si>
    <t>Timișoara IV- Aeroportul Militar</t>
  </si>
  <si>
    <t>SC Aeroportul Internațional Timișoara</t>
  </si>
  <si>
    <t>SN Aeroportul Internațional Timișoara Traian Vuia</t>
  </si>
  <si>
    <t>Gănești</t>
  </si>
  <si>
    <t>Incident tehnic pe conducta 10" Gănești - Ungheni</t>
  </si>
  <si>
    <t>Dublare robinet de pe ocolitorul exterior, înlocuire regulator și robinet aval de regulator în SRM Bod</t>
  </si>
  <si>
    <t>Dublare robinet de pe ocolitorul exterior, înlocuire regulator și robinet aval de regulator în SRM Hălchiu</t>
  </si>
  <si>
    <t>Dublare robinet de pe ocolitorul exterior, înlocuire două regulatoare și două robinete aval de regulatoare în SRM Hărman</t>
  </si>
  <si>
    <t>Dublare robinet de pe ocolitorul exterior în SRM Tohanu Nou</t>
  </si>
  <si>
    <t>Înlocuire robinet DN500 intrare SRM Brașov II</t>
  </si>
  <si>
    <t>Dublare robinet de pe ocolitorul exterior în SRM Vulcan</t>
  </si>
  <si>
    <t>Dublare robinet de pe ocolitorul exterior în SRM SC Avicola Măgurele</t>
  </si>
  <si>
    <t>Bod</t>
  </si>
  <si>
    <t>SM0044D0</t>
  </si>
  <si>
    <t>mai - august 2021</t>
  </si>
  <si>
    <t>Sucursala Mediaș</t>
  </si>
  <si>
    <t>Hălchiu</t>
  </si>
  <si>
    <t>Hărman</t>
  </si>
  <si>
    <t>Vulcan</t>
  </si>
  <si>
    <t>SM0041D0</t>
  </si>
  <si>
    <t>SM0048D0</t>
  </si>
  <si>
    <t>iunie - august 2021</t>
  </si>
  <si>
    <t>SM0058D0</t>
  </si>
  <si>
    <t>Tohanu Nou</t>
  </si>
  <si>
    <t>Brașov II</t>
  </si>
  <si>
    <t>mai - iulie 2021</t>
  </si>
  <si>
    <t>SM0866D0</t>
  </si>
  <si>
    <t>SM0049D0</t>
  </si>
  <si>
    <t>SM1011D0</t>
  </si>
  <si>
    <t>SM0866D1</t>
  </si>
  <si>
    <t>Prejmer</t>
  </si>
  <si>
    <t>SC Graells Prejmer</t>
  </si>
  <si>
    <t>Târlungeni</t>
  </si>
  <si>
    <t>SM0056D0</t>
  </si>
  <si>
    <t>SM0053D1</t>
  </si>
  <si>
    <t>SC Avicola Brașov SA</t>
  </si>
  <si>
    <t>SM0053D2</t>
  </si>
  <si>
    <t>SC Institutul Pajiști Brașov</t>
  </si>
  <si>
    <t>SC Avicola Măgurele Brașov</t>
  </si>
  <si>
    <t>Institutul de cercetare-dezvoltare pentru pajiști Brașov</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</si>
  <si>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Megaconstruct, Met România, Monsson, Next Energy Distribution, Nord Gaz, Oligopol, Premier Energy, Petrom, Progaz, Gas Provider, Renovatio, Restart Energy, Romgaz, RWE Supply, Tinmar, Transenergo, Veolia, Wiee</t>
  </si>
  <si>
    <t>Aderro GP, Cez Vânzare, Engie, E.on Energie, Electrica Furnizare, Energy Distribution, Enel Energie, Enel Muntenia, Entrex, Megaconstruct, Met România, Premier Energy, Petrom, Gas Provider, Restart Energy, Tinmar</t>
  </si>
  <si>
    <t>Rora</t>
  </si>
  <si>
    <t>SM0004D0</t>
  </si>
  <si>
    <t>Deviere conductă 10" Gănești - Ungheni</t>
  </si>
  <si>
    <t>17562/08.03.2021</t>
  </si>
  <si>
    <t>18255/10.03.2021</t>
  </si>
  <si>
    <t>Defect pe conducta 20" Ișalnița - Cruce în zona separator Șimnic</t>
  </si>
  <si>
    <t>Aderro GP, Alpha Metal, Nova Power, Cez Vânzare, Cis Gaz, Cordun Gaz, CPL Concordia, Cyeb, Design Proiect, Distrigaz Vest, Engie, Axpo Energy, E.on Energie, Electric Planners, Energy Distribution, Enel Energie, Enel Muntenia, Gas&amp;Power, Entrex, Euro Seven, Premier Energy Trading, Gaz Est, Gaz Nord Est, Mehedinți Gaz, Met România, Nord Gaz, Oligopol, Pado Group, Premier Energy, Petrom, Prisma Serv, Progaz, Energy Gas Provider, Restart Energy, Romgaz, RWE Supply, Salgaz, Tinmar, Vega 93, Veolia, Wiee</t>
  </si>
  <si>
    <t>19165/12.03.2021</t>
  </si>
  <si>
    <t>Incident tehnic pe conducta 4" racord SRM Bogatu Roman, zona Bogatu Roman</t>
  </si>
  <si>
    <t>Bogatu Român</t>
  </si>
  <si>
    <t>SM0752D0</t>
  </si>
  <si>
    <t>VPM04</t>
  </si>
  <si>
    <t>Păuca</t>
  </si>
  <si>
    <t>Presaca</t>
  </si>
  <si>
    <t>Armeni</t>
  </si>
  <si>
    <t>SM0753D0</t>
  </si>
  <si>
    <t>SM0754D0</t>
  </si>
  <si>
    <t>PM0304</t>
  </si>
  <si>
    <t>Aderro GP, Nova Power, Cez Vânzare, Cis Gaz, Conef Gaz, CPL Concordia, Crest Energy,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</si>
  <si>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t>Înlocuire robinet 20” cuplare racord SRM Balotești</t>
  </si>
  <si>
    <t xml:space="preserve">Balotești </t>
  </si>
  <si>
    <t>SM0198D0</t>
  </si>
  <si>
    <t>Snagov</t>
  </si>
  <si>
    <t>SM0922D0</t>
  </si>
  <si>
    <t>Corbeanca</t>
  </si>
  <si>
    <t>SM0148D0</t>
  </si>
  <si>
    <t xml:space="preserve"> Distrigaz Sud Rețele</t>
  </si>
  <si>
    <t>Modernizare/Sistematizare instalație tehnologică SRM Tunari</t>
  </si>
  <si>
    <t>Tunari</t>
  </si>
  <si>
    <t>SM0168D0</t>
  </si>
  <si>
    <t>București Tunari</t>
  </si>
  <si>
    <t>iunie - septembrie 2021</t>
  </si>
  <si>
    <t>SM0168D1</t>
  </si>
  <si>
    <t>Cartier Pipera</t>
  </si>
  <si>
    <t>Adaptare panouri de măsurăre gaze SRM Ștefăneștii de Jos</t>
  </si>
  <si>
    <t>Ștefăneștii de Jos</t>
  </si>
  <si>
    <t>SM1072D0</t>
  </si>
  <si>
    <t>mai - iunie 2021</t>
  </si>
  <si>
    <t>Montare flanșă electroizolantă pe racord SRM Videle</t>
  </si>
  <si>
    <t xml:space="preserve">Videle </t>
  </si>
  <si>
    <t>Teleorman</t>
  </si>
  <si>
    <t>SM1111D0</t>
  </si>
  <si>
    <t>Curățire interioara cu PIG a conductei 12” racord SRM Videle</t>
  </si>
  <si>
    <t xml:space="preserve">Mârșa </t>
  </si>
  <si>
    <t>Giurgiu</t>
  </si>
  <si>
    <t>SM1165D0</t>
  </si>
  <si>
    <t>Depozit 160 Videle</t>
  </si>
  <si>
    <t>PETROM</t>
  </si>
  <si>
    <t>Mentenanță SRM 16 Februarie</t>
  </si>
  <si>
    <t>SM0144D0</t>
  </si>
  <si>
    <t xml:space="preserve"> București 16 Februarie</t>
  </si>
  <si>
    <t>mai - septembrie 2021</t>
  </si>
  <si>
    <t>Mentenanță SRM Cet Vest</t>
  </si>
  <si>
    <t>Chiajna</t>
  </si>
  <si>
    <t>SM0151D0</t>
  </si>
  <si>
    <t xml:space="preserve"> București Cet Vest</t>
  </si>
  <si>
    <t>Mentenanță SRM Măgurele</t>
  </si>
  <si>
    <t>Măgurele</t>
  </si>
  <si>
    <t>SM0252D0</t>
  </si>
  <si>
    <t>Măgurele București</t>
  </si>
  <si>
    <t>Mentenanță SRM Titan</t>
  </si>
  <si>
    <t>SM0157D0</t>
  </si>
  <si>
    <t>București     Titan</t>
  </si>
  <si>
    <t>Interconectare 32" Moșu - Podișor cu 16" Gura Șuții, zona Slobozia Moara și relocare Rv16 cu refulator.</t>
  </si>
  <si>
    <t>Răcari</t>
  </si>
  <si>
    <t>SM0145D0</t>
  </si>
  <si>
    <t>Tărtășești</t>
  </si>
  <si>
    <t>SM0112D0</t>
  </si>
  <si>
    <t>Săbăreni</t>
  </si>
  <si>
    <t>SM1086D0</t>
  </si>
  <si>
    <t>Joița</t>
  </si>
  <si>
    <t>Euro Seven Industry</t>
  </si>
  <si>
    <t>Înlocuit robinet R4 Inel București, zona Chiajna</t>
  </si>
  <si>
    <t>SM0170D0</t>
  </si>
  <si>
    <t>SC Complex Carrefour Chiajna</t>
  </si>
  <si>
    <t>august - septembrie 2021</t>
  </si>
  <si>
    <t>SM0154D0</t>
  </si>
  <si>
    <t>SC Linde Gaz București</t>
  </si>
  <si>
    <t>Înlocuire tronson conductă 32" pe conducta de transport 28" Platou Izvor Sinaia - Filipești, Fir II, zona Drăgăneasa</t>
  </si>
  <si>
    <t>Măgureni</t>
  </si>
  <si>
    <t>SM0506D0</t>
  </si>
  <si>
    <t>MMDATA</t>
  </si>
  <si>
    <t>Adapare panou măsură si eliminare instalație odorizare veche SRM Măgureni</t>
  </si>
  <si>
    <t>Înlocuire robinet R33 pe conducta 28” Stâlp89 - Filipești, zona Talea</t>
  </si>
  <si>
    <t xml:space="preserve">Breaza de Sus </t>
  </si>
  <si>
    <t>SM0085D1</t>
  </si>
  <si>
    <t>Breaza PH</t>
  </si>
  <si>
    <t>SM0085D2</t>
  </si>
  <si>
    <t>SC Parc Industrial Breaza</t>
  </si>
  <si>
    <t>SC Parc Industrial Breaza SRL</t>
  </si>
  <si>
    <t>Înlocuire robinet R98 pe conducta 28” Stâlp89 - Filipești, zona Provița</t>
  </si>
  <si>
    <t>Provița de Jos</t>
  </si>
  <si>
    <t>SM0096D0</t>
  </si>
  <si>
    <t xml:space="preserve">Înlocuire sistem reglare SRM Izvorul Rece </t>
  </si>
  <si>
    <t>Nistorești</t>
  </si>
  <si>
    <t>SM0087D0</t>
  </si>
  <si>
    <t xml:space="preserve"> SC Izvorul Rece Nistorești</t>
  </si>
  <si>
    <t>Izvorul Rece Nistoresti</t>
  </si>
  <si>
    <t xml:space="preserve">Mentenanță si reabilitare SRM Răzvad </t>
  </si>
  <si>
    <t xml:space="preserve">Târgoviște </t>
  </si>
  <si>
    <t>SM0105D0</t>
  </si>
  <si>
    <t xml:space="preserve">Răzvad </t>
  </si>
  <si>
    <t>Adaptare sistem de măsură SRM Comarnic</t>
  </si>
  <si>
    <t>Comarnic</t>
  </si>
  <si>
    <t>SM0084D1</t>
  </si>
  <si>
    <t>SM0084D2</t>
  </si>
  <si>
    <t>SC Vulturul Comarnic</t>
  </si>
  <si>
    <t>SC Vulturul SA</t>
  </si>
  <si>
    <t>mai-septembrie</t>
  </si>
  <si>
    <t>Posada</t>
  </si>
  <si>
    <t>SM0081D0</t>
  </si>
  <si>
    <t xml:space="preserve">Modernizare alimentare cu gaze Municipiul Ploiești </t>
  </si>
  <si>
    <t>Păulești</t>
  </si>
  <si>
    <t>SM0110D0</t>
  </si>
  <si>
    <t>SM0109D0</t>
  </si>
  <si>
    <t>Ploiești Km 65</t>
  </si>
  <si>
    <t>Strejnicu</t>
  </si>
  <si>
    <t>SM0124D0</t>
  </si>
  <si>
    <t>Strejnic</t>
  </si>
  <si>
    <t>SM0122D0</t>
  </si>
  <si>
    <t>Crângul Lui Bot</t>
  </si>
  <si>
    <t>Stoenești</t>
  </si>
  <si>
    <t>SM0121D0</t>
  </si>
  <si>
    <t>Stoienești</t>
  </si>
  <si>
    <t xml:space="preserve">Ploiești </t>
  </si>
  <si>
    <t>SM0130D2</t>
  </si>
  <si>
    <t>Ploiești Nord Colonie</t>
  </si>
  <si>
    <t>SM0130D1</t>
  </si>
  <si>
    <t>SC Vega Ploiești</t>
  </si>
  <si>
    <t>Rompetrol Vega Ploiești</t>
  </si>
  <si>
    <t>Înlocuire flanșă electroizolantă pe conducta 4” racord SRM Cornești II Crivățu</t>
  </si>
  <si>
    <t>Crivățu</t>
  </si>
  <si>
    <t>SM0908D0</t>
  </si>
  <si>
    <t>Cornești 2 Crivățu</t>
  </si>
  <si>
    <t xml:space="preserve">Lucrări de mentenanță în SRM Valea Călugărească  </t>
  </si>
  <si>
    <t xml:space="preserve">Valea Călugărească </t>
  </si>
  <si>
    <t>SM0136D1</t>
  </si>
  <si>
    <t>Valea Călugărească</t>
  </si>
  <si>
    <t>SM1112D0</t>
  </si>
  <si>
    <t>Urlați</t>
  </si>
  <si>
    <t xml:space="preserve">Înlocuire instalație tehnologică la SRM Stâncești </t>
  </si>
  <si>
    <t>Stăncești</t>
  </si>
  <si>
    <t>Înlocuire racord 4” SRM Brănesti și cuplare în conducta 20” Afumați - Oltenița</t>
  </si>
  <si>
    <t>Brănești</t>
  </si>
  <si>
    <t>SM0941D0</t>
  </si>
  <si>
    <t>SM0163D0</t>
  </si>
  <si>
    <t>SIE Brănești</t>
  </si>
  <si>
    <t xml:space="preserve">Belciugatele </t>
  </si>
  <si>
    <t xml:space="preserve"> SC SDE Belciugatele</t>
  </si>
  <si>
    <t>SDE Belciugatele</t>
  </si>
  <si>
    <t xml:space="preserve">Fundulea </t>
  </si>
  <si>
    <t>SM0166D0</t>
  </si>
  <si>
    <t>INCDA Fundulea</t>
  </si>
  <si>
    <t>Tămădău Mic</t>
  </si>
  <si>
    <t>SM1148D0</t>
  </si>
  <si>
    <t>Călăreți</t>
  </si>
  <si>
    <t>Punere în siguranță a conductei 6” racord SRM Măgureni, zona Măgureni</t>
  </si>
  <si>
    <t>Plan lucrări SM 2021, cap.A</t>
  </si>
  <si>
    <t>Forțe proprii/SM</t>
  </si>
  <si>
    <t>PRRASM_IA6_Anexa 1</t>
  </si>
  <si>
    <t>Terți (SC Makita SRL)</t>
  </si>
  <si>
    <t>PRRASM_IA7_Anexa 1</t>
  </si>
  <si>
    <t>Înlocuire robinet R15 în SRM Posada și eliminare R7 pe conducta 28” Coroi - București, zona Posada</t>
  </si>
  <si>
    <t>Plan lucrări SM 2021, cap.A + forțe proprii</t>
  </si>
  <si>
    <t>SM1121D0</t>
  </si>
  <si>
    <t>SC Donalam Călărași</t>
  </si>
  <si>
    <t>SC Donalam SRL</t>
  </si>
  <si>
    <t>Conef Gaz</t>
  </si>
  <si>
    <t>21442/19.03.2021</t>
  </si>
  <si>
    <t>Înlocuire robinet blocat în SRM Donalam</t>
  </si>
  <si>
    <t>PMDI_2021_7_Anexa 7</t>
  </si>
  <si>
    <t>Aderro GP, Alpha Metal, Nova Power, Cez Vânzare, Cis Gaz, Cordun Gaz, CPL Concordia, Energy Trade, Design Proiect, Distrigaz Vest, Engie, Axpo, E.on Energie, Electric Planners, Energy Distribution, Enel Energie, Enel Muntenia, Gas&amp;Power, Entrex, Euro Seven, Premier Energy Trading, Gaz Est, Gaz Nord Est, Mehedinți Gaz, Met România, Nord Gaz, Oligopol, Pado Group, Premier Energy, Petrom, Prisma Serv, Progaz, Energy Gas Provider, Restart Energy, Romgaz, RWE Supply, Salgaz, Tinmar, Vega 93, Veolia, Wiee</t>
  </si>
  <si>
    <t>Întrerupere accidentală SRM Oradea I</t>
  </si>
  <si>
    <t>Întrerupere accidentală SRM Vața</t>
  </si>
  <si>
    <t>Întrerupere accidentală SRM Gordon Prod Bulgăreni</t>
  </si>
  <si>
    <t>Remediere defect apărut pe conducta 8” racord PM Alămor</t>
  </si>
  <si>
    <t>Punere în siguranță a conductei de transport gaze naturale 8” Cornățel - Avrig, zona Cornățel - Săcădate</t>
  </si>
  <si>
    <t>Montare îmbinare electroizolantă pe conducta 10" racord PM Șoala</t>
  </si>
  <si>
    <t>Șoala</t>
  </si>
  <si>
    <t>PM0141</t>
  </si>
  <si>
    <t>Refacere cuplare conductă 2” racord SRM Șoroștin în conducta 20” Lunca - Sibiu</t>
  </si>
  <si>
    <t>Șoroștin</t>
  </si>
  <si>
    <t>SM0758D0</t>
  </si>
  <si>
    <t>Inlocuire teu pe conducta 4” racord SRM Bogatu Român</t>
  </si>
  <si>
    <t>Înlocuire robineți și montare baterie filtre la SRM Mârșa</t>
  </si>
  <si>
    <r>
      <rPr>
        <strike/>
        <sz val="10"/>
        <rFont val="Segoe UI"/>
        <family val="2"/>
      </rPr>
      <t>mai 2021</t>
    </r>
    <r>
      <rPr>
        <sz val="10"/>
        <rFont val="Segoe UI"/>
        <family val="2"/>
      </rPr>
      <t xml:space="preserve">
mai - iulie 2021</t>
    </r>
  </si>
  <si>
    <t>Nu este necesară întreruperea furnizării gazelor naturale deoarece s-au găsit soluții alternative de executare a lucrărilor</t>
  </si>
  <si>
    <t>Montare baterie filtre în SRM Tălmaciu</t>
  </si>
  <si>
    <t>Tălmaciu</t>
  </si>
  <si>
    <t>SM0733D1</t>
  </si>
  <si>
    <t>SM0733D2</t>
  </si>
  <si>
    <t>SC Romanofir Tălmaciu</t>
  </si>
  <si>
    <t>SC Romanofir SA</t>
  </si>
  <si>
    <t>Înlocuire robinete în SRM Blaj II</t>
  </si>
  <si>
    <t>Blaj</t>
  </si>
  <si>
    <t>SM0270D0</t>
  </si>
  <si>
    <t>Blaj II</t>
  </si>
  <si>
    <t>Înlocuire robinete în SRM Vințu de Jos</t>
  </si>
  <si>
    <t>Vințu de Jos</t>
  </si>
  <si>
    <t>SM0284D0</t>
  </si>
  <si>
    <t>Montare baterie filtre în SRM Gănești - Seuca</t>
  </si>
  <si>
    <t>Seuca</t>
  </si>
  <si>
    <t>SM0664D0</t>
  </si>
  <si>
    <t>Gănești - Seuca</t>
  </si>
  <si>
    <t>Înlocuire robinete în SRM Ciugud</t>
  </si>
  <si>
    <t>Ciugud</t>
  </si>
  <si>
    <t>SM0280D0</t>
  </si>
  <si>
    <t>Lucrări de mentenanță în SRM Zlatna</t>
  </si>
  <si>
    <t>Zlatna</t>
  </si>
  <si>
    <t>SM0287D0</t>
  </si>
  <si>
    <t>24088/30.03.2021</t>
  </si>
  <si>
    <t>Remediere defect pe conducta 16” Ghercești - Pielești, zona Pielești</t>
  </si>
  <si>
    <t>24788/31.03.2021</t>
  </si>
  <si>
    <t>Aderro GP, Nova Power, Cez Vânzare, Engie, E.on Energie, Electrica Furnizare, Energy Distribution, Enel Energie, Enel Muntenia, Gas&amp;Power, Entrex, Premier Energy Trading, Gaz Vest, Megaconstruct, Met România, Premier Energy, Petrom, Gas Provider, Renovatio, Restart Energy, Tinmar</t>
  </si>
  <si>
    <t>Înlocuire robinet defect pe conducta 4” racord SRM Schela</t>
  </si>
  <si>
    <t>Schela</t>
  </si>
  <si>
    <t>SM0522D0</t>
  </si>
  <si>
    <t>Aderro GP, Alpha Metal, Nova Power, Cez Vânzare, Cis Gaz, Conef Gaz, Crest Energy, Energy Trade, Distrigaz Vest, Engie, E.On Energie, Electrocentrale București, Electrocentrale Constanța, Electrica Furnizare, Electric Planners, Electric&amp;Gas, Energy Distribution, Enel, Enel Muntenia, Gas&amp;Power, Entrex, Euro Seven Industry, Premier Energy Trading, Gaz Est, Hargaz, Gaz Vest, Getica 95, Megaconstruct, Met România, Monsson, Next Energy Distribution, Next Energy Partners, Nord Gaz, Oligopol, Premier Energy, Petrom, Progaz, Energy Gas Provider, Renovatio, Res Energy, Restart Energy, Romgaz, RWE Supply, Tinmar, Transenergo, Vega 93, Veolia, WIEE</t>
  </si>
  <si>
    <t>26103/05.04.2021</t>
  </si>
  <si>
    <t>26330/06.04.2021</t>
  </si>
  <si>
    <t>octombrie 2020
18-31 decembrie 2020
februarie - martie 2021
martie - aprilie 2021</t>
  </si>
  <si>
    <t>Dublare robinet de pe ocolitorul exterior la SRM Lutița</t>
  </si>
  <si>
    <t>Dublare robinet de pe ocolitorul exterior la SRM Tușnad</t>
  </si>
  <si>
    <t>Dublare robinet de pe ocolitorul exterior la SRM Turia</t>
  </si>
  <si>
    <t>Lutița</t>
  </si>
  <si>
    <t>Tușnad</t>
  </si>
  <si>
    <t>Turia</t>
  </si>
  <si>
    <t>Covasna</t>
  </si>
  <si>
    <t>SM0384D0</t>
  </si>
  <si>
    <t>SM0397D0</t>
  </si>
  <si>
    <t>SM0400D0</t>
  </si>
  <si>
    <t>forțe proprii</t>
  </si>
  <si>
    <t>Întrerupere accidentală SRM SDE Belciugatele datorită blocării contorului cu pistoane rotative</t>
  </si>
  <si>
    <r>
      <rPr>
        <strike/>
        <sz val="10"/>
        <rFont val="Segoe UI"/>
        <family val="2"/>
      </rPr>
      <t>octombrie - decembrie 2020</t>
    </r>
    <r>
      <rPr>
        <sz val="10"/>
        <rFont val="Segoe UI"/>
        <family val="2"/>
      </rPr>
      <t xml:space="preserve">
</t>
    </r>
    <r>
      <rPr>
        <strike/>
        <sz val="10"/>
        <rFont val="Segoe UI"/>
        <family val="2"/>
      </rPr>
      <t>ianuarie - aprilie 2021</t>
    </r>
    <r>
      <rPr>
        <sz val="10"/>
        <rFont val="Segoe UI"/>
        <family val="2"/>
      </rPr>
      <t xml:space="preserve">
15 mai - septembrie 2021</t>
    </r>
  </si>
  <si>
    <r>
      <t xml:space="preserve">octombrie - decembrie 2020
ianuarie - aprilie 2021
</t>
    </r>
    <r>
      <rPr>
        <sz val="10"/>
        <rFont val="Segoe UI"/>
        <family val="2"/>
      </rPr>
      <t>15 mai - septembrie 2021</t>
    </r>
  </si>
  <si>
    <t>Nu este necesară întreruperea furnizării gazelor naturale.</t>
  </si>
  <si>
    <t>octombrie - decembrie 2020
ianuarie - martie 2021</t>
  </si>
  <si>
    <t>Înlocuire garnitură la flanșa electroizolantă de la SRM Mihăești AG</t>
  </si>
  <si>
    <t>28920/14.04.2021</t>
  </si>
  <si>
    <t>Deviere conductă 20" Ardeal Fir I, tronson NT Buciumeni - 16 Februarie</t>
  </si>
  <si>
    <t>Chitila</t>
  </si>
  <si>
    <t>SM1225D0</t>
  </si>
  <si>
    <t>SC Oprea Edil Construct</t>
  </si>
  <si>
    <t>SC Oprea Edil Construct SRL</t>
  </si>
  <si>
    <t>29463/15.04.2021</t>
  </si>
  <si>
    <t>Simionești</t>
  </si>
  <si>
    <t>Neamț</t>
  </si>
  <si>
    <t>SM1097D0</t>
  </si>
  <si>
    <t>Tămășeni</t>
  </si>
  <si>
    <t>Săbăoani</t>
  </si>
  <si>
    <t>SM0925D0</t>
  </si>
  <si>
    <t>Traian</t>
  </si>
  <si>
    <t>SM0466D0</t>
  </si>
  <si>
    <t>SC Suinprod Roman</t>
  </si>
  <si>
    <t>Mihoc Oil</t>
  </si>
  <si>
    <t>Cordun Gaz</t>
  </si>
  <si>
    <t>Suinprod SA</t>
  </si>
  <si>
    <t>Incident tehnic pe conducta 20" Secuieni -  Gheraiesti, Fir I</t>
  </si>
  <si>
    <t>Înlocuire linie de masurare pentru debite mici la SRM Chișineu Criș I</t>
  </si>
  <si>
    <t>Nova Power, Cez Vânzare, Cordun Gaz, Engie, E.on Energie, Enel Energie, Enel Muntenia, Gas&amp;Power, Premier Energy, Gaz Est, Met România, Petrom, Restart Energy, Tinmar</t>
  </si>
  <si>
    <t>Nova Power, Cez Vânzare, Cis Gaz, Engie, E.on Energie, Electric&amp;Gas, Enel Energie, Enel Muntenia, Mihoc Oil, Met România, Restart Energy</t>
  </si>
  <si>
    <t>Chișineu-Criș I</t>
  </si>
  <si>
    <t>Chișineu-Criș</t>
  </si>
  <si>
    <t>Efectuată (Lucrarea a fost efectuată concomitent cu lucrarea de la pozițiile 33 - 35)</t>
  </si>
  <si>
    <t>Săsar</t>
  </si>
  <si>
    <t>Maramureș</t>
  </si>
  <si>
    <t>SM0578D0</t>
  </si>
  <si>
    <t>Săsar II (Recea)</t>
  </si>
  <si>
    <t>Realizare dublă alimentare a obiectivului SRM Universal Alloy Corporațion Tăuții Magherăuș</t>
  </si>
  <si>
    <t>29913/16.04.2021</t>
  </si>
  <si>
    <t>30302/19.04.2021</t>
  </si>
  <si>
    <t>NU</t>
  </si>
  <si>
    <r>
      <rPr>
        <strike/>
        <sz val="10"/>
        <rFont val="Segoe UI"/>
        <family val="2"/>
      </rPr>
      <t>Constructorul a fost angrenat în alte lucrări de investiții</t>
    </r>
    <r>
      <rPr>
        <sz val="10"/>
        <rFont val="Segoe UI"/>
        <family val="2"/>
      </rPr>
      <t xml:space="preserve">
Datorită necesității efectuării și a altor lucrări, concomitent cu aceasta</t>
    </r>
  </si>
  <si>
    <r>
      <rPr>
        <strike/>
        <sz val="10"/>
        <rFont val="Segoe UI"/>
        <family val="2"/>
      </rPr>
      <t>27.04.2021</t>
    </r>
    <r>
      <rPr>
        <sz val="10"/>
        <rFont val="Segoe UI"/>
        <family val="2"/>
      </rPr>
      <t xml:space="preserve">
27.05.2021</t>
    </r>
  </si>
  <si>
    <t>Lucrări de mentenanță în SRM Wienerberger I și II</t>
  </si>
  <si>
    <t>SM0991D1</t>
  </si>
  <si>
    <t>SC Wienerberger Sibiu</t>
  </si>
  <si>
    <t>SM0991D2</t>
  </si>
  <si>
    <t>SC Wienerberger II Sibiu</t>
  </si>
  <si>
    <t>SC Wienerberger</t>
  </si>
  <si>
    <t>1252/10.05.2021</t>
  </si>
  <si>
    <t>SM0446D0</t>
  </si>
  <si>
    <t>Buhuși</t>
  </si>
  <si>
    <t>SM1167D0</t>
  </si>
  <si>
    <t>Adaptare la teren a liniilor de măsură ce urmează a fi instalate prin programul SCADA în NT Racova</t>
  </si>
  <si>
    <t>SC Rustrans Blăgești</t>
  </si>
  <si>
    <t>SC Rustrans SRL</t>
  </si>
  <si>
    <t>Blăgești</t>
  </si>
  <si>
    <t>Next Energy Distribution</t>
  </si>
  <si>
    <t>PMDI 2021_1_Anexa 1</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</si>
  <si>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Distribution, Nord Gaz, Premier Energy, Petrom, Gas Provider, Renovatio, Res Energy, Restart Energy, Tinmar, Transenergo, Veolia, Wiee, With Us</t>
  </si>
  <si>
    <t>37442/14.05.2021</t>
  </si>
  <si>
    <t>37778/17.05.2021</t>
  </si>
  <si>
    <t>1373/17.05.2021</t>
  </si>
  <si>
    <t>Aderro GP, Nova Power, Cez Vânzare,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Restart Energy, RWE Supply, SST Grup, Tetarom, Tinmar, Veolia, Wiee, With us</t>
  </si>
  <si>
    <r>
      <rPr>
        <strike/>
        <sz val="10"/>
        <rFont val="Segoe UI"/>
        <family val="2"/>
      </rPr>
      <t>mai 2021</t>
    </r>
    <r>
      <rPr>
        <sz val="10"/>
        <rFont val="Segoe UI"/>
        <family val="2"/>
      </rPr>
      <t xml:space="preserve">
iulie - august 2021</t>
    </r>
  </si>
  <si>
    <t>Deviere conductă Dn400 Urechești - Bacău II Sofert afectată de construcția centurii Bacău.</t>
  </si>
  <si>
    <t>SM0507D2</t>
  </si>
  <si>
    <t>Bacău II</t>
  </si>
  <si>
    <t>Aderro GP, Nova Power, Cez Vânzare, Cis Gaz, Conef Gaz, CPL Concordia, Crest Energy,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 With Us</t>
  </si>
  <si>
    <t>39063/20.05.2021</t>
  </si>
  <si>
    <t>Înlocuire robinet defect în SRM Buciumeni Mănăstire</t>
  </si>
  <si>
    <t>Buciumeni</t>
  </si>
  <si>
    <t>SM0515D0</t>
  </si>
  <si>
    <t>Buciumeni Mănăstire</t>
  </si>
  <si>
    <t>39892/25.05.2021</t>
  </si>
  <si>
    <t>Aderro GP, Alpha Metal, Nova Power, Cez Vânzare, Cis Gaz, Conef Gaz, Crest Energy, Energy Trade, Distrigaz Vest, Engie, E.On Energie, Electrocentrale București, Electrocentrale Constanța, Electrica Furnizare, Electric Planners, Electric&amp;Gas, Energy Distribution, Enel, Enel Muntenia, Gas&amp;Power, Entrex, Euro Seven Industry, Premier Energy Trading, Gaz Est, Hargaz, Gaz&amp;Energy Distributie, Gaz Vest, Gecabuild, Getica 95, Megaconstruct, Met România, Monsson, Next Energy Distribution, Next Energy Partners, Nord Gaz, Oligopol, Premier Energy, Petrom, Progaz, Energy Gas Provider, Renovatio, Res Energy, Restart Energy, Romgaz, RWE Supply, Tinmar, Transenergo, Veolia, WIEE, With Us</t>
  </si>
  <si>
    <t>Punere în funcțiune NT Racova proiectat și executat conform PT 608/2012/2018</t>
  </si>
  <si>
    <t>39069/20.05.2021</t>
  </si>
  <si>
    <t>1471/25.05.2021</t>
  </si>
  <si>
    <t>Aderro GP, Nova Power, Cez Vânzare,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Restart Energy, RWE Supply, SST Grup, Tetarom, Tinmar, Veolia, Wiee, With Us</t>
  </si>
  <si>
    <t>42996/04.06.2021</t>
  </si>
  <si>
    <t>Berceni IF</t>
  </si>
  <si>
    <t>SM0907D0</t>
  </si>
  <si>
    <t>Întrerupere accidentală SRM Adjud datorită blocării modulului de reglare cauzat de acumularea de impurități mecanice fine la sistemul de pilotare a regulatoarelor de pe ambele linii ale instalației</t>
  </si>
  <si>
    <t>Întrerupere accidentală SRM Venchi datorită blocării modulului de reglare.</t>
  </si>
  <si>
    <t>Întrerupere accidentală SRM Rora datorită blocării modulului de reglare</t>
  </si>
  <si>
    <t>Întrerupere accidentală SRM Cerghid datorită ruperii unei conducte din sistemul de distribuție, urmată de blocarea contorului cu pistoane</t>
  </si>
  <si>
    <t>Întrerupere accidentală  SRM Berceni IF datorită unor probleme tehnice apărute în instalația tehnologică</t>
  </si>
  <si>
    <t>Progaz</t>
  </si>
  <si>
    <t>Nova Power, Cez Vânzare, Engie, Electrica Furnizare, Enel Energie, Enel Muntenia, Premier Energy Trading, Gaz Vest, Met România, Nord Gaz, Premier Energy, Progaz, Energy gas Provider, Restart Energy, Tinmar</t>
  </si>
  <si>
    <r>
      <rPr>
        <strike/>
        <sz val="10"/>
        <rFont val="Segoe UI"/>
        <family val="2"/>
      </rPr>
      <t>mai - iunie 2021</t>
    </r>
    <r>
      <rPr>
        <sz val="10"/>
        <rFont val="Segoe UI"/>
        <family val="2"/>
      </rPr>
      <t xml:space="preserve">
12 iulie - septembrie 2021</t>
    </r>
  </si>
  <si>
    <t>Refacere ocolitor exterior și montare îmbinare electroizolantă</t>
  </si>
  <si>
    <t>Bordoșiu</t>
  </si>
  <si>
    <t>SM0377D0</t>
  </si>
  <si>
    <t>Refacere ocolitor exterior</t>
  </si>
  <si>
    <t>Porumbenii Mari</t>
  </si>
  <si>
    <t>SM0383D0</t>
  </si>
  <si>
    <t>Hargaz</t>
  </si>
  <si>
    <t>SM0375D0</t>
  </si>
  <si>
    <t>Vânători</t>
  </si>
  <si>
    <r>
      <t xml:space="preserve">aprilie - iulie 2021
</t>
    </r>
    <r>
      <rPr>
        <sz val="10"/>
        <rFont val="Segoe UI"/>
        <family val="2"/>
      </rPr>
      <t>august - septembrie 2021</t>
    </r>
  </si>
  <si>
    <t>Întârzieri în aprovizionarea materialelor necesare</t>
  </si>
  <si>
    <t>1331/22.06.2021</t>
  </si>
  <si>
    <t>Efectuată (Nu mai este necesară întreruperea)</t>
  </si>
  <si>
    <t>S-a efectuat odată cu oprirea SRM Bod solicitată de SC Distrigaz Sud SA din data de 10.06.2021</t>
  </si>
  <si>
    <t>Dublare robinet de pe ocolitorul exterior și înlocuire regulator</t>
  </si>
  <si>
    <t>Dublare robinet de pe ocolitorul exterior</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</si>
  <si>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Hargaz, Gaz&amp;Energy Distributie, Gaz Vest, Gecabuild, Getica 95, Megaconstruct, Met România, Monsson, Next Energy Distribution, Next Energy Partners, Nord Gaz, Oligopol, Premier Energy, Petrom, Progaz, Gas Provider, Renovatio, Res Energy, Restart Energy, Romgaz, RWE Supply, Tinmar, Transenergo, Veolia, Wiee, With Us</t>
  </si>
  <si>
    <t>Înlocuire priză injecție etilmercaptan și aparat de măsurare gaze</t>
  </si>
  <si>
    <t>Mihalț</t>
  </si>
  <si>
    <t>SM0274D0</t>
  </si>
  <si>
    <t>1834/23.06.2021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</si>
</sst>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s>
  <cellStyleXfs count="2">
    <xf numFmtId="0" fontId="0" fillId="0" borderId="0"/>
    <xf numFmtId="1" fontId="1" fillId="0" borderId="38">
      <alignment vertical="center"/>
    </xf>
  </cellStyleXfs>
  <cellXfs count="430">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4" fontId="10" fillId="2" borderId="2" xfId="0" applyNumberFormat="1" applyFont="1" applyFill="1" applyBorder="1" applyAlignment="1" applyProtection="1">
      <alignment horizontal="center" vertical="center"/>
    </xf>
    <xf numFmtId="164" fontId="10" fillId="2" borderId="23" xfId="0" applyNumberFormat="1" applyFont="1" applyFill="1" applyBorder="1" applyAlignment="1" applyProtection="1">
      <alignment horizontal="center" vertical="center"/>
    </xf>
    <xf numFmtId="14" fontId="10" fillId="2" borderId="23" xfId="0" applyNumberFormat="1" applyFont="1" applyFill="1" applyBorder="1" applyAlignment="1" applyProtection="1">
      <alignment horizontal="center" vertical="center"/>
    </xf>
    <xf numFmtId="1" fontId="10" fillId="2" borderId="23"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8"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2" fontId="10"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64" fontId="10" fillId="0" borderId="14" xfId="0" applyNumberFormat="1"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1" fontId="10" fillId="0" borderId="14" xfId="0" applyNumberFormat="1" applyFont="1" applyFill="1" applyBorder="1" applyAlignment="1" applyProtection="1">
      <alignment horizontal="center" vertical="center"/>
    </xf>
    <xf numFmtId="14" fontId="10" fillId="2" borderId="34" xfId="0" applyNumberFormat="1" applyFont="1" applyFill="1" applyBorder="1" applyAlignment="1" applyProtection="1">
      <alignment horizontal="center" vertical="center"/>
    </xf>
    <xf numFmtId="164" fontId="10" fillId="2" borderId="35" xfId="0" applyNumberFormat="1" applyFont="1" applyFill="1" applyBorder="1" applyAlignment="1" applyProtection="1">
      <alignment horizontal="center" vertical="center"/>
    </xf>
    <xf numFmtId="14" fontId="10" fillId="2" borderId="35" xfId="0" applyNumberFormat="1" applyFont="1" applyFill="1" applyBorder="1" applyAlignment="1" applyProtection="1">
      <alignment horizontal="center" vertical="center"/>
    </xf>
    <xf numFmtId="1" fontId="10" fillId="2" borderId="35" xfId="0" applyNumberFormat="1" applyFont="1" applyFill="1" applyBorder="1" applyAlignment="1" applyProtection="1">
      <alignment horizontal="center" vertical="center"/>
    </xf>
    <xf numFmtId="1" fontId="10" fillId="0" borderId="35" xfId="0" applyNumberFormat="1" applyFont="1" applyFill="1" applyBorder="1" applyAlignment="1" applyProtection="1">
      <alignment horizontal="center" vertical="center"/>
    </xf>
    <xf numFmtId="14" fontId="10" fillId="2" borderId="45" xfId="0" applyNumberFormat="1" applyFont="1" applyFill="1" applyBorder="1" applyAlignment="1" applyProtection="1">
      <alignment horizontal="center" vertical="center"/>
    </xf>
    <xf numFmtId="164" fontId="10" fillId="2" borderId="43" xfId="0" applyNumberFormat="1" applyFont="1" applyFill="1" applyBorder="1" applyAlignment="1" applyProtection="1">
      <alignment horizontal="center" vertical="center"/>
    </xf>
    <xf numFmtId="14" fontId="10" fillId="2" borderId="43" xfId="0" applyNumberFormat="1" applyFont="1" applyFill="1" applyBorder="1" applyAlignment="1" applyProtection="1">
      <alignment horizontal="center" vertical="center"/>
    </xf>
    <xf numFmtId="1" fontId="10" fillId="2" borderId="43" xfId="0" applyNumberFormat="1" applyFont="1" applyFill="1" applyBorder="1" applyAlignment="1" applyProtection="1">
      <alignment horizontal="center" vertical="center"/>
    </xf>
    <xf numFmtId="1" fontId="10" fillId="0" borderId="43" xfId="0" applyNumberFormat="1"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2" fontId="11" fillId="0" borderId="23" xfId="0" applyNumberFormat="1" applyFont="1" applyFill="1" applyBorder="1" applyAlignment="1" applyProtection="1">
      <alignment horizontal="center" vertical="center" wrapText="1"/>
    </xf>
    <xf numFmtId="14" fontId="10" fillId="2" borderId="15" xfId="0" applyNumberFormat="1" applyFont="1" applyFill="1" applyBorder="1" applyAlignment="1" applyProtection="1">
      <alignment horizontal="center" vertical="center"/>
    </xf>
    <xf numFmtId="164" fontId="10" fillId="2" borderId="13" xfId="0" applyNumberFormat="1" applyFont="1" applyFill="1" applyBorder="1" applyAlignment="1" applyProtection="1">
      <alignment horizontal="center" vertical="center"/>
    </xf>
    <xf numFmtId="14" fontId="10" fillId="2" borderId="13" xfId="0" applyNumberFormat="1" applyFont="1" applyFill="1" applyBorder="1" applyAlignment="1" applyProtection="1">
      <alignment horizontal="center" vertical="center"/>
    </xf>
    <xf numFmtId="1" fontId="10" fillId="2" borderId="13"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2" fontId="2" fillId="0" borderId="6"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14" fontId="10" fillId="2" borderId="4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14" fontId="10" fillId="0" borderId="15" xfId="0" applyNumberFormat="1" applyFont="1" applyFill="1" applyBorder="1" applyAlignment="1" applyProtection="1">
      <alignment horizontal="center" vertical="center"/>
    </xf>
    <xf numFmtId="164" fontId="10" fillId="0" borderId="13" xfId="0" applyNumberFormat="1" applyFont="1" applyFill="1" applyBorder="1" applyAlignment="1" applyProtection="1">
      <alignment horizontal="center" vertical="center"/>
    </xf>
    <xf numFmtId="14" fontId="10" fillId="0" borderId="13"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64" fontId="10" fillId="0" borderId="14" xfId="0" applyNumberFormat="1" applyFont="1" applyFill="1" applyBorder="1" applyAlignment="1" applyProtection="1">
      <alignment horizontal="center" vertical="center"/>
    </xf>
    <xf numFmtId="14" fontId="10" fillId="0" borderId="14" xfId="0" applyNumberFormat="1" applyFont="1" applyFill="1" applyBorder="1" applyAlignment="1" applyProtection="1">
      <alignment horizontal="center" vertical="center"/>
    </xf>
    <xf numFmtId="14" fontId="10" fillId="2" borderId="21" xfId="0" applyNumberFormat="1" applyFont="1" applyFill="1" applyBorder="1" applyAlignment="1" applyProtection="1">
      <alignment horizontal="center" vertical="center"/>
    </xf>
    <xf numFmtId="164" fontId="10" fillId="2" borderId="33" xfId="0" applyNumberFormat="1" applyFont="1" applyFill="1" applyBorder="1" applyAlignment="1" applyProtection="1">
      <alignment horizontal="center" vertical="center"/>
    </xf>
    <xf numFmtId="14" fontId="10" fillId="2" borderId="33" xfId="0" applyNumberFormat="1" applyFont="1" applyFill="1" applyBorder="1" applyAlignment="1" applyProtection="1">
      <alignment horizontal="center" vertical="center"/>
    </xf>
    <xf numFmtId="1" fontId="10" fillId="2" borderId="33"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wrapText="1"/>
    </xf>
    <xf numFmtId="2" fontId="10" fillId="0" borderId="33" xfId="0" applyNumberFormat="1"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wrapText="1"/>
    </xf>
    <xf numFmtId="164" fontId="10" fillId="0" borderId="33"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xf>
    <xf numFmtId="164" fontId="10" fillId="0" borderId="35" xfId="0" applyNumberFormat="1" applyFont="1" applyFill="1" applyBorder="1" applyAlignment="1" applyProtection="1">
      <alignment horizontal="center" vertical="center"/>
    </xf>
    <xf numFmtId="14" fontId="10" fillId="0" borderId="35"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0" fontId="2" fillId="3" borderId="35"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43" xfId="0" applyFont="1" applyFill="1" applyBorder="1" applyAlignment="1" applyProtection="1">
      <alignment horizontal="left" vertical="center" wrapText="1"/>
    </xf>
    <xf numFmtId="0" fontId="11" fillId="3" borderId="11" xfId="0" applyFont="1" applyFill="1" applyBorder="1" applyAlignment="1" applyProtection="1">
      <alignment horizontal="center" vertical="center" wrapText="1"/>
    </xf>
    <xf numFmtId="2" fontId="11" fillId="3" borderId="11" xfId="0" applyNumberFormat="1" applyFont="1" applyFill="1" applyBorder="1" applyAlignment="1" applyProtection="1">
      <alignment horizontal="center" vertical="center" wrapText="1"/>
    </xf>
    <xf numFmtId="49" fontId="11" fillId="3" borderId="43" xfId="0" applyNumberFormat="1" applyFont="1" applyFill="1" applyBorder="1" applyAlignment="1" applyProtection="1">
      <alignment horizontal="center" vertical="center" wrapText="1"/>
    </xf>
    <xf numFmtId="14" fontId="10" fillId="3" borderId="11" xfId="0" applyNumberFormat="1" applyFont="1" applyFill="1" applyBorder="1" applyAlignment="1" applyProtection="1">
      <alignment horizontal="center" vertical="center" wrapText="1"/>
    </xf>
    <xf numFmtId="164" fontId="10" fillId="3" borderId="11" xfId="0" applyNumberFormat="1" applyFont="1" applyFill="1" applyBorder="1" applyAlignment="1" applyProtection="1">
      <alignment horizontal="center" vertical="center" wrapText="1"/>
    </xf>
    <xf numFmtId="0" fontId="11" fillId="3" borderId="43"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14" fontId="10" fillId="2" borderId="20" xfId="0" applyNumberFormat="1"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49" fontId="11" fillId="0" borderId="33" xfId="0" applyNumberFormat="1"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3" xfId="0" applyFont="1" applyFill="1" applyBorder="1" applyAlignment="1" applyProtection="1">
      <alignment horizontal="left" vertical="center" wrapText="1"/>
    </xf>
    <xf numFmtId="0" fontId="11" fillId="3" borderId="13" xfId="0" applyFont="1" applyFill="1" applyBorder="1" applyAlignment="1" applyProtection="1">
      <alignment horizontal="center" vertical="center" wrapText="1"/>
    </xf>
    <xf numFmtId="2" fontId="11" fillId="3" borderId="13" xfId="0" applyNumberFormat="1" applyFont="1" applyFill="1" applyBorder="1" applyAlignment="1" applyProtection="1">
      <alignment horizontal="center" vertical="center" wrapText="1"/>
    </xf>
    <xf numFmtId="49" fontId="11" fillId="3" borderId="13" xfId="0" applyNumberFormat="1" applyFont="1" applyFill="1" applyBorder="1" applyAlignment="1" applyProtection="1">
      <alignment horizontal="center" vertical="center" wrapText="1"/>
    </xf>
    <xf numFmtId="14" fontId="10" fillId="3" borderId="13" xfId="0" applyNumberFormat="1" applyFont="1" applyFill="1" applyBorder="1" applyAlignment="1" applyProtection="1">
      <alignment horizontal="center" vertical="center" wrapText="1"/>
    </xf>
    <xf numFmtId="164" fontId="10" fillId="3" borderId="13"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14" fontId="10" fillId="2" borderId="42"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wrapText="1"/>
    </xf>
    <xf numFmtId="164" fontId="10" fillId="2" borderId="6" xfId="0" applyNumberFormat="1" applyFont="1" applyFill="1" applyBorder="1" applyAlignment="1" applyProtection="1">
      <alignment horizontal="center" vertical="center" wrapText="1"/>
    </xf>
    <xf numFmtId="14" fontId="10" fillId="2" borderId="43" xfId="0" applyNumberFormat="1" applyFont="1" applyFill="1" applyBorder="1" applyAlignment="1" applyProtection="1">
      <alignment horizontal="center" vertical="center" wrapText="1"/>
    </xf>
    <xf numFmtId="164" fontId="10" fillId="2" borderId="43" xfId="0" applyNumberFormat="1" applyFont="1" applyFill="1" applyBorder="1" applyAlignment="1" applyProtection="1">
      <alignment horizontal="center" vertical="center" wrapText="1"/>
    </xf>
    <xf numFmtId="164" fontId="10" fillId="2" borderId="37" xfId="0" applyNumberFormat="1" applyFont="1" applyFill="1" applyBorder="1" applyAlignment="1" applyProtection="1">
      <alignment horizontal="center" vertical="center"/>
    </xf>
    <xf numFmtId="164" fontId="10" fillId="2" borderId="19" xfId="0" applyNumberFormat="1" applyFont="1" applyFill="1" applyBorder="1" applyAlignment="1" applyProtection="1">
      <alignment horizontal="center" vertical="center"/>
    </xf>
    <xf numFmtId="164" fontId="10" fillId="0" borderId="37" xfId="0" applyNumberFormat="1" applyFont="1" applyFill="1" applyBorder="1" applyAlignment="1" applyProtection="1">
      <alignment horizontal="center" vertical="center"/>
    </xf>
    <xf numFmtId="164" fontId="10" fillId="0" borderId="19"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wrapText="1"/>
    </xf>
    <xf numFmtId="14" fontId="10" fillId="2" borderId="11" xfId="0" applyNumberFormat="1" applyFont="1" applyFill="1" applyBorder="1" applyAlignment="1" applyProtection="1">
      <alignment horizontal="center" vertical="center" wrapText="1"/>
    </xf>
    <xf numFmtId="1" fontId="10" fillId="2" borderId="11" xfId="0" applyNumberFormat="1" applyFont="1" applyFill="1" applyBorder="1" applyAlignment="1" applyProtection="1">
      <alignment horizontal="center" vertical="center" wrapText="1"/>
    </xf>
    <xf numFmtId="1" fontId="10" fillId="2" borderId="6" xfId="0" applyNumberFormat="1" applyFont="1" applyFill="1" applyBorder="1" applyAlignment="1" applyProtection="1">
      <alignment horizontal="center" vertical="center" wrapText="1"/>
    </xf>
    <xf numFmtId="14" fontId="10" fillId="2" borderId="30" xfId="0" applyNumberFormat="1" applyFont="1" applyFill="1" applyBorder="1" applyAlignment="1" applyProtection="1">
      <alignment horizontal="center" vertical="center" wrapText="1"/>
    </xf>
    <xf numFmtId="14" fontId="10" fillId="2" borderId="31" xfId="0" applyNumberFormat="1" applyFont="1" applyFill="1" applyBorder="1" applyAlignment="1" applyProtection="1">
      <alignment horizontal="center" vertical="center" wrapText="1"/>
    </xf>
    <xf numFmtId="1" fontId="10" fillId="2" borderId="43" xfId="0" applyNumberFormat="1" applyFont="1" applyFill="1" applyBorder="1" applyAlignment="1" applyProtection="1">
      <alignment horizontal="center" vertical="center" wrapText="1"/>
    </xf>
    <xf numFmtId="14" fontId="10" fillId="2" borderId="45" xfId="0" applyNumberFormat="1" applyFont="1" applyFill="1" applyBorder="1" applyAlignment="1" applyProtection="1">
      <alignment horizontal="center" vertical="center" wrapText="1"/>
    </xf>
    <xf numFmtId="2" fontId="2" fillId="4" borderId="39" xfId="0" applyNumberFormat="1" applyFont="1" applyFill="1" applyBorder="1" applyAlignment="1" applyProtection="1">
      <alignment horizontal="center" vertical="center" wrapText="1"/>
    </xf>
    <xf numFmtId="2" fontId="2" fillId="4" borderId="5" xfId="0" applyNumberFormat="1" applyFont="1" applyFill="1" applyBorder="1" applyAlignment="1" applyProtection="1">
      <alignment horizontal="center" vertical="center" wrapText="1"/>
    </xf>
    <xf numFmtId="49" fontId="11" fillId="0" borderId="35" xfId="0" applyNumberFormat="1" applyFont="1" applyFill="1" applyBorder="1" applyAlignment="1" applyProtection="1">
      <alignment horizontal="center" vertical="center" wrapText="1"/>
    </xf>
    <xf numFmtId="14" fontId="10" fillId="2" borderId="14" xfId="0" applyNumberFormat="1" applyFont="1" applyFill="1" applyBorder="1" applyAlignment="1" applyProtection="1">
      <alignment horizontal="center" vertical="center"/>
    </xf>
    <xf numFmtId="164" fontId="10" fillId="2" borderId="14"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2" fontId="11" fillId="0" borderId="13" xfId="0" applyNumberFormat="1" applyFont="1" applyFill="1" applyBorder="1" applyAlignment="1" applyProtection="1">
      <alignment horizontal="center" vertical="center" wrapText="1"/>
    </xf>
    <xf numFmtId="49" fontId="11" fillId="0" borderId="13"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cellXfs>
  <cellStyles count="2">
    <cellStyle name="BRIGI" xfId="1" xr:uid="{00000000-0005-0000-0000-000000000000}"/>
    <cellStyle name="Normal" xfId="0" builtinId="0"/>
  </cellStyles>
  <dxfs count="1023">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252"/>
  <sheetViews>
    <sheetView tabSelected="1" zoomScale="70" zoomScaleNormal="70" workbookViewId="0">
      <pane xSplit="4" ySplit="15" topLeftCell="O247" activePane="bottomRight" state="frozen"/>
      <selection pane="topRight" activeCell="E1" sqref="E1"/>
      <selection pane="bottomLeft" activeCell="A16" sqref="A16"/>
      <selection pane="bottomRight" activeCell="F257" sqref="F257"/>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60.2851562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42.85546875" style="1" bestFit="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29.25" thickBot="1" x14ac:dyDescent="0.3">
      <c r="B8" s="11"/>
      <c r="AC8" s="19"/>
      <c r="AD8" s="19"/>
      <c r="AR8" s="20"/>
      <c r="AS8" s="20"/>
      <c r="AT8" s="20"/>
      <c r="AU8" s="20"/>
      <c r="AV8" s="20"/>
      <c r="AW8" s="20"/>
      <c r="AX8" s="20"/>
      <c r="AY8" s="20"/>
      <c r="AZ8" s="20"/>
      <c r="BB8" s="21"/>
      <c r="BC8" s="316" t="s">
        <v>55</v>
      </c>
      <c r="BD8" s="22" t="s">
        <v>37</v>
      </c>
      <c r="BF8" s="23"/>
      <c r="BG8" s="24"/>
      <c r="BH8" s="24"/>
      <c r="BI8" s="23"/>
      <c r="BJ8" s="24"/>
      <c r="BK8" s="24"/>
      <c r="BL8" s="23"/>
      <c r="BM8" s="24"/>
      <c r="BN8" s="24"/>
      <c r="BO8" s="21"/>
      <c r="BP8" s="316" t="s">
        <v>55</v>
      </c>
      <c r="BQ8" s="22" t="s">
        <v>37</v>
      </c>
      <c r="BS8" s="25">
        <v>44348</v>
      </c>
      <c r="BT8" s="26" t="s">
        <v>43</v>
      </c>
    </row>
    <row r="9" spans="1:74" ht="18" thickBot="1" x14ac:dyDescent="0.3">
      <c r="A9" s="378" t="s">
        <v>64</v>
      </c>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R9" s="410" t="s">
        <v>46</v>
      </c>
      <c r="AS9" s="411"/>
      <c r="AT9" s="411"/>
      <c r="AU9" s="411"/>
      <c r="AV9" s="411"/>
      <c r="AW9" s="411"/>
      <c r="AX9" s="411"/>
      <c r="AY9" s="411"/>
      <c r="AZ9" s="411"/>
      <c r="BA9" s="412"/>
      <c r="BB9" s="27" t="s">
        <v>325</v>
      </c>
      <c r="BC9" s="28">
        <f>SUBTOTAL(9,AS:AS)</f>
        <v>78</v>
      </c>
      <c r="BD9" s="29">
        <f>SUBTOTAL(9,AV:AV)</f>
        <v>2515</v>
      </c>
      <c r="BF9" s="413" t="s">
        <v>47</v>
      </c>
      <c r="BG9" s="414"/>
      <c r="BH9" s="414"/>
      <c r="BI9" s="414"/>
      <c r="BJ9" s="414"/>
      <c r="BK9" s="414"/>
      <c r="BL9" s="414"/>
      <c r="BM9" s="414"/>
      <c r="BN9" s="415"/>
      <c r="BO9" s="27" t="s">
        <v>326</v>
      </c>
      <c r="BP9" s="28">
        <f>SUBTOTAL(9,BG:BG)</f>
        <v>20</v>
      </c>
      <c r="BQ9" s="29">
        <f>SUBTOTAL(9,BJ:BJ)</f>
        <v>582</v>
      </c>
      <c r="BS9" s="25">
        <v>44368</v>
      </c>
      <c r="BT9" s="26" t="s">
        <v>42</v>
      </c>
      <c r="BU9" s="30"/>
      <c r="BV9" s="30"/>
    </row>
    <row r="10" spans="1:74" ht="15" thickBot="1" x14ac:dyDescent="0.3">
      <c r="AR10" s="417" t="s">
        <v>38</v>
      </c>
      <c r="AS10" s="418"/>
      <c r="AT10" s="419"/>
      <c r="AU10" s="420" t="s">
        <v>37</v>
      </c>
      <c r="AV10" s="421"/>
      <c r="AW10" s="422"/>
      <c r="AX10" s="400"/>
      <c r="AY10" s="401"/>
      <c r="AZ10" s="401"/>
      <c r="BA10" s="402"/>
      <c r="BB10" s="31" t="s">
        <v>327</v>
      </c>
      <c r="BC10" s="32">
        <f>SUBTOTAL(9,AT:AT)</f>
        <v>78</v>
      </c>
      <c r="BD10" s="33">
        <f>SUBTOTAL(9,AW:AW)</f>
        <v>2515</v>
      </c>
      <c r="BF10" s="385" t="s">
        <v>38</v>
      </c>
      <c r="BG10" s="386"/>
      <c r="BH10" s="387"/>
      <c r="BI10" s="385" t="s">
        <v>37</v>
      </c>
      <c r="BJ10" s="386"/>
      <c r="BK10" s="427"/>
      <c r="BL10" s="424"/>
      <c r="BM10" s="425"/>
      <c r="BN10" s="426"/>
      <c r="BO10" s="31" t="s">
        <v>328</v>
      </c>
      <c r="BP10" s="32">
        <f>SUBTOTAL(9,BH:BH)</f>
        <v>20</v>
      </c>
      <c r="BQ10" s="33">
        <f>SUBTOTAL(9,BK:BK)</f>
        <v>582</v>
      </c>
      <c r="BS10" s="17"/>
      <c r="BT10" s="18"/>
      <c r="BU10" s="34"/>
      <c r="BV10" s="35"/>
    </row>
    <row r="11" spans="1:74" s="41" customFormat="1" ht="35.1" customHeight="1" x14ac:dyDescent="0.25">
      <c r="A11" s="382" t="s">
        <v>29</v>
      </c>
      <c r="B11" s="375" t="s">
        <v>4</v>
      </c>
      <c r="C11" s="375"/>
      <c r="D11" s="375" t="s">
        <v>7</v>
      </c>
      <c r="E11" s="375" t="s">
        <v>11</v>
      </c>
      <c r="F11" s="375"/>
      <c r="G11" s="375"/>
      <c r="H11" s="375"/>
      <c r="I11" s="375"/>
      <c r="J11" s="375"/>
      <c r="K11" s="375"/>
      <c r="L11" s="375" t="s">
        <v>13</v>
      </c>
      <c r="M11" s="375"/>
      <c r="N11" s="375"/>
      <c r="O11" s="375"/>
      <c r="P11" s="375"/>
      <c r="Q11" s="375"/>
      <c r="R11" s="375"/>
      <c r="S11" s="375"/>
      <c r="T11" s="375" t="s">
        <v>20</v>
      </c>
      <c r="U11" s="375" t="s">
        <v>21</v>
      </c>
      <c r="V11" s="375"/>
      <c r="W11" s="375" t="s">
        <v>22</v>
      </c>
      <c r="X11" s="375" t="s">
        <v>24</v>
      </c>
      <c r="Y11" s="375"/>
      <c r="Z11" s="375" t="s">
        <v>23</v>
      </c>
      <c r="AA11" s="375"/>
      <c r="AB11" s="375" t="s">
        <v>27</v>
      </c>
      <c r="AC11" s="375" t="s">
        <v>28</v>
      </c>
      <c r="AD11" s="394" t="s">
        <v>58</v>
      </c>
      <c r="AE11" s="406" t="s">
        <v>32</v>
      </c>
      <c r="AF11" s="375"/>
      <c r="AG11" s="375" t="s">
        <v>36</v>
      </c>
      <c r="AH11" s="375"/>
      <c r="AI11" s="379" t="s">
        <v>34</v>
      </c>
      <c r="AJ11" s="379"/>
      <c r="AK11" s="379" t="s">
        <v>35</v>
      </c>
      <c r="AL11" s="379"/>
      <c r="AM11" s="379" t="s">
        <v>33</v>
      </c>
      <c r="AN11" s="379" t="s">
        <v>54</v>
      </c>
      <c r="AO11" s="379" t="s">
        <v>45</v>
      </c>
      <c r="AP11" s="403" t="s">
        <v>63</v>
      </c>
      <c r="AQ11" s="36"/>
      <c r="AR11" s="391" t="s">
        <v>53</v>
      </c>
      <c r="AS11" s="375" t="s">
        <v>329</v>
      </c>
      <c r="AT11" s="394" t="s">
        <v>330</v>
      </c>
      <c r="AU11" s="388" t="s">
        <v>52</v>
      </c>
      <c r="AV11" s="416" t="s">
        <v>329</v>
      </c>
      <c r="AW11" s="423" t="s">
        <v>330</v>
      </c>
      <c r="AX11" s="388" t="s">
        <v>59</v>
      </c>
      <c r="AY11" s="397" t="s">
        <v>331</v>
      </c>
      <c r="AZ11" s="416" t="s">
        <v>332</v>
      </c>
      <c r="BA11" s="388" t="s">
        <v>51</v>
      </c>
      <c r="BB11" s="37" t="s">
        <v>333</v>
      </c>
      <c r="BC11" s="38">
        <f>BC9+BD9</f>
        <v>2593</v>
      </c>
      <c r="BD11" s="39" t="s">
        <v>334</v>
      </c>
      <c r="BE11" s="40"/>
      <c r="BF11" s="392" t="s">
        <v>44</v>
      </c>
      <c r="BG11" s="376" t="s">
        <v>326</v>
      </c>
      <c r="BH11" s="428" t="s">
        <v>330</v>
      </c>
      <c r="BI11" s="392" t="s">
        <v>48</v>
      </c>
      <c r="BJ11" s="376" t="s">
        <v>326</v>
      </c>
      <c r="BK11" s="395" t="s">
        <v>330</v>
      </c>
      <c r="BL11" s="389" t="s">
        <v>56</v>
      </c>
      <c r="BM11" s="398" t="s">
        <v>335</v>
      </c>
      <c r="BN11" s="395" t="s">
        <v>330</v>
      </c>
      <c r="BO11" s="37" t="s">
        <v>326</v>
      </c>
      <c r="BP11" s="38">
        <f>BP9+BQ9</f>
        <v>602</v>
      </c>
      <c r="BQ11" s="39" t="s">
        <v>336</v>
      </c>
      <c r="BS11" s="25"/>
      <c r="BT11" s="26"/>
      <c r="BU11" s="42"/>
      <c r="BV11" s="43"/>
    </row>
    <row r="12" spans="1:74" s="41" customFormat="1" ht="35.1" customHeight="1" thickBot="1" x14ac:dyDescent="0.3">
      <c r="A12" s="383"/>
      <c r="B12" s="376"/>
      <c r="C12" s="376"/>
      <c r="D12" s="376"/>
      <c r="E12" s="376" t="s">
        <v>8</v>
      </c>
      <c r="F12" s="376" t="s">
        <v>9</v>
      </c>
      <c r="G12" s="376" t="s">
        <v>10</v>
      </c>
      <c r="H12" s="376" t="s">
        <v>12</v>
      </c>
      <c r="I12" s="376"/>
      <c r="J12" s="376" t="s">
        <v>62</v>
      </c>
      <c r="K12" s="376"/>
      <c r="L12" s="376" t="s">
        <v>14</v>
      </c>
      <c r="M12" s="376"/>
      <c r="N12" s="376"/>
      <c r="O12" s="376"/>
      <c r="P12" s="376" t="s">
        <v>15</v>
      </c>
      <c r="Q12" s="376"/>
      <c r="R12" s="376"/>
      <c r="S12" s="376"/>
      <c r="T12" s="376"/>
      <c r="U12" s="376"/>
      <c r="V12" s="376"/>
      <c r="W12" s="376"/>
      <c r="X12" s="376"/>
      <c r="Y12" s="376"/>
      <c r="Z12" s="376"/>
      <c r="AA12" s="376"/>
      <c r="AB12" s="376"/>
      <c r="AC12" s="376"/>
      <c r="AD12" s="395"/>
      <c r="AE12" s="407"/>
      <c r="AF12" s="376"/>
      <c r="AG12" s="376"/>
      <c r="AH12" s="376"/>
      <c r="AI12" s="380"/>
      <c r="AJ12" s="380"/>
      <c r="AK12" s="380"/>
      <c r="AL12" s="380"/>
      <c r="AM12" s="380"/>
      <c r="AN12" s="380"/>
      <c r="AO12" s="380"/>
      <c r="AP12" s="404"/>
      <c r="AQ12" s="36"/>
      <c r="AR12" s="392"/>
      <c r="AS12" s="376"/>
      <c r="AT12" s="395"/>
      <c r="AU12" s="389"/>
      <c r="AV12" s="376"/>
      <c r="AW12" s="395"/>
      <c r="AX12" s="389"/>
      <c r="AY12" s="398"/>
      <c r="AZ12" s="376"/>
      <c r="BA12" s="389"/>
      <c r="BB12" s="44" t="s">
        <v>328</v>
      </c>
      <c r="BC12" s="45">
        <f>BC10+BD10</f>
        <v>2593</v>
      </c>
      <c r="BD12" s="46">
        <f>IF(BC12=0,1,BC11/BC12)</f>
        <v>1</v>
      </c>
      <c r="BE12" s="40"/>
      <c r="BF12" s="392"/>
      <c r="BG12" s="376"/>
      <c r="BH12" s="428"/>
      <c r="BI12" s="392"/>
      <c r="BJ12" s="376"/>
      <c r="BK12" s="395"/>
      <c r="BL12" s="389"/>
      <c r="BM12" s="398"/>
      <c r="BN12" s="395"/>
      <c r="BO12" s="44" t="s">
        <v>328</v>
      </c>
      <c r="BP12" s="45">
        <f>BP10+BQ10</f>
        <v>602</v>
      </c>
      <c r="BQ12" s="46">
        <f>IF(BP12=0,1,BP11/BP12)</f>
        <v>1</v>
      </c>
      <c r="BS12" s="25"/>
      <c r="BT12" s="26"/>
      <c r="BU12" s="42"/>
      <c r="BV12" s="43"/>
    </row>
    <row r="13" spans="1:74" s="41" customFormat="1" ht="24.95" customHeight="1" x14ac:dyDescent="0.25">
      <c r="A13" s="383"/>
      <c r="B13" s="376" t="s">
        <v>5</v>
      </c>
      <c r="C13" s="376" t="s">
        <v>6</v>
      </c>
      <c r="D13" s="376"/>
      <c r="E13" s="376"/>
      <c r="F13" s="376"/>
      <c r="G13" s="376"/>
      <c r="H13" s="376"/>
      <c r="I13" s="376"/>
      <c r="J13" s="376"/>
      <c r="K13" s="376"/>
      <c r="L13" s="376" t="s">
        <v>16</v>
      </c>
      <c r="M13" s="376"/>
      <c r="N13" s="376" t="s">
        <v>17</v>
      </c>
      <c r="O13" s="376"/>
      <c r="P13" s="376" t="s">
        <v>16</v>
      </c>
      <c r="Q13" s="376"/>
      <c r="R13" s="376" t="s">
        <v>17</v>
      </c>
      <c r="S13" s="376"/>
      <c r="T13" s="376"/>
      <c r="U13" s="376"/>
      <c r="V13" s="376"/>
      <c r="W13" s="376"/>
      <c r="X13" s="373" t="s">
        <v>25</v>
      </c>
      <c r="Y13" s="371" t="s">
        <v>26</v>
      </c>
      <c r="Z13" s="373" t="s">
        <v>25</v>
      </c>
      <c r="AA13" s="371" t="s">
        <v>26</v>
      </c>
      <c r="AB13" s="376"/>
      <c r="AC13" s="376"/>
      <c r="AD13" s="395"/>
      <c r="AE13" s="408" t="s">
        <v>30</v>
      </c>
      <c r="AF13" s="371" t="s">
        <v>31</v>
      </c>
      <c r="AG13" s="373" t="s">
        <v>30</v>
      </c>
      <c r="AH13" s="371" t="s">
        <v>31</v>
      </c>
      <c r="AI13" s="373" t="s">
        <v>30</v>
      </c>
      <c r="AJ13" s="371" t="s">
        <v>31</v>
      </c>
      <c r="AK13" s="373" t="s">
        <v>30</v>
      </c>
      <c r="AL13" s="371" t="s">
        <v>31</v>
      </c>
      <c r="AM13" s="380"/>
      <c r="AN13" s="380"/>
      <c r="AO13" s="380"/>
      <c r="AP13" s="404"/>
      <c r="AQ13" s="36"/>
      <c r="AR13" s="392"/>
      <c r="AS13" s="376"/>
      <c r="AT13" s="395"/>
      <c r="AU13" s="389"/>
      <c r="AV13" s="376"/>
      <c r="AW13" s="395"/>
      <c r="AX13" s="389"/>
      <c r="AY13" s="398"/>
      <c r="AZ13" s="376"/>
      <c r="BA13" s="389"/>
      <c r="BB13" s="47" t="s">
        <v>331</v>
      </c>
      <c r="BC13" s="48">
        <f>SUBTOTAL(9,AY:AY)</f>
        <v>3</v>
      </c>
      <c r="BD13" s="49" t="s">
        <v>337</v>
      </c>
      <c r="BE13" s="40"/>
      <c r="BF13" s="392"/>
      <c r="BG13" s="376"/>
      <c r="BH13" s="428"/>
      <c r="BI13" s="392"/>
      <c r="BJ13" s="376"/>
      <c r="BK13" s="395"/>
      <c r="BL13" s="389"/>
      <c r="BM13" s="398"/>
      <c r="BN13" s="395"/>
      <c r="BO13" s="47" t="s">
        <v>338</v>
      </c>
      <c r="BP13" s="48">
        <f>SUBTOTAL(9,BM:BM)</f>
        <v>602</v>
      </c>
      <c r="BQ13" s="49" t="s">
        <v>339</v>
      </c>
      <c r="BS13" s="25"/>
      <c r="BT13" s="26"/>
      <c r="BU13" s="42"/>
      <c r="BV13" s="43"/>
    </row>
    <row r="14" spans="1:74" s="41" customFormat="1" ht="29.25" thickBot="1" x14ac:dyDescent="0.3">
      <c r="A14" s="384"/>
      <c r="B14" s="377"/>
      <c r="C14" s="377"/>
      <c r="D14" s="377"/>
      <c r="E14" s="377"/>
      <c r="F14" s="377"/>
      <c r="G14" s="377"/>
      <c r="H14" s="368" t="s">
        <v>0</v>
      </c>
      <c r="I14" s="368" t="s">
        <v>1</v>
      </c>
      <c r="J14" s="369" t="s">
        <v>2</v>
      </c>
      <c r="K14" s="369" t="s">
        <v>3</v>
      </c>
      <c r="L14" s="369" t="s">
        <v>18</v>
      </c>
      <c r="M14" s="369" t="s">
        <v>19</v>
      </c>
      <c r="N14" s="369" t="s">
        <v>18</v>
      </c>
      <c r="O14" s="369" t="s">
        <v>19</v>
      </c>
      <c r="P14" s="369" t="s">
        <v>18</v>
      </c>
      <c r="Q14" s="369" t="s">
        <v>19</v>
      </c>
      <c r="R14" s="369" t="s">
        <v>18</v>
      </c>
      <c r="S14" s="369" t="s">
        <v>19</v>
      </c>
      <c r="T14" s="377"/>
      <c r="U14" s="369" t="s">
        <v>49</v>
      </c>
      <c r="V14" s="369" t="s">
        <v>50</v>
      </c>
      <c r="W14" s="377"/>
      <c r="X14" s="374"/>
      <c r="Y14" s="372"/>
      <c r="Z14" s="374"/>
      <c r="AA14" s="372"/>
      <c r="AB14" s="377"/>
      <c r="AC14" s="377"/>
      <c r="AD14" s="396"/>
      <c r="AE14" s="409"/>
      <c r="AF14" s="372"/>
      <c r="AG14" s="374"/>
      <c r="AH14" s="372"/>
      <c r="AI14" s="374"/>
      <c r="AJ14" s="372"/>
      <c r="AK14" s="374"/>
      <c r="AL14" s="372"/>
      <c r="AM14" s="381"/>
      <c r="AN14" s="381"/>
      <c r="AO14" s="381"/>
      <c r="AP14" s="405"/>
      <c r="AQ14" s="36"/>
      <c r="AR14" s="393"/>
      <c r="AS14" s="377"/>
      <c r="AT14" s="396"/>
      <c r="AU14" s="390"/>
      <c r="AV14" s="377"/>
      <c r="AW14" s="396"/>
      <c r="AX14" s="390"/>
      <c r="AY14" s="399"/>
      <c r="AZ14" s="377"/>
      <c r="BA14" s="390"/>
      <c r="BB14" s="44" t="s">
        <v>330</v>
      </c>
      <c r="BC14" s="45">
        <f>SUBTOTAL(9,AZ:AZ)</f>
        <v>3</v>
      </c>
      <c r="BD14" s="46">
        <f>IF(BC14=0,1,BC13/BC14)</f>
        <v>1</v>
      </c>
      <c r="BE14" s="40"/>
      <c r="BF14" s="393"/>
      <c r="BG14" s="377"/>
      <c r="BH14" s="429"/>
      <c r="BI14" s="393"/>
      <c r="BJ14" s="377"/>
      <c r="BK14" s="396"/>
      <c r="BL14" s="390"/>
      <c r="BM14" s="399"/>
      <c r="BN14" s="396"/>
      <c r="BO14" s="44" t="s">
        <v>330</v>
      </c>
      <c r="BP14" s="45">
        <f>SUBTOTAL(9,BN:BN)</f>
        <v>602</v>
      </c>
      <c r="BQ14" s="46">
        <f>IF(BP14=0,1,BP13/BP14)</f>
        <v>1</v>
      </c>
      <c r="BS14" s="50"/>
      <c r="BT14" s="51"/>
      <c r="BU14" s="42"/>
      <c r="BV14" s="43"/>
    </row>
    <row r="15" spans="1:74" s="11" customFormat="1" ht="15" thickBot="1" x14ac:dyDescent="0.3">
      <c r="A15" s="52">
        <v>0</v>
      </c>
      <c r="B15" s="53">
        <v>1</v>
      </c>
      <c r="C15" s="53">
        <v>2</v>
      </c>
      <c r="D15" s="53">
        <v>3</v>
      </c>
      <c r="E15" s="53">
        <v>4</v>
      </c>
      <c r="F15" s="53">
        <v>5</v>
      </c>
      <c r="G15" s="53">
        <v>6</v>
      </c>
      <c r="H15" s="54">
        <v>7</v>
      </c>
      <c r="I15" s="54">
        <v>8</v>
      </c>
      <c r="J15" s="53">
        <v>9</v>
      </c>
      <c r="K15" s="53">
        <v>10</v>
      </c>
      <c r="L15" s="53">
        <v>11</v>
      </c>
      <c r="M15" s="53">
        <v>12</v>
      </c>
      <c r="N15" s="53">
        <v>13</v>
      </c>
      <c r="O15" s="53">
        <v>14</v>
      </c>
      <c r="P15" s="53">
        <v>15</v>
      </c>
      <c r="Q15" s="53">
        <v>16</v>
      </c>
      <c r="R15" s="53">
        <v>17</v>
      </c>
      <c r="S15" s="53">
        <v>18</v>
      </c>
      <c r="T15" s="53">
        <v>19</v>
      </c>
      <c r="U15" s="53">
        <v>20</v>
      </c>
      <c r="V15" s="53">
        <v>21</v>
      </c>
      <c r="W15" s="53">
        <v>22</v>
      </c>
      <c r="X15" s="54">
        <v>23</v>
      </c>
      <c r="Y15" s="54">
        <v>24</v>
      </c>
      <c r="Z15" s="54">
        <v>25</v>
      </c>
      <c r="AA15" s="54">
        <v>26</v>
      </c>
      <c r="AB15" s="53">
        <v>27</v>
      </c>
      <c r="AC15" s="53">
        <v>28</v>
      </c>
      <c r="AD15" s="55">
        <v>29</v>
      </c>
      <c r="AE15" s="56">
        <v>30</v>
      </c>
      <c r="AF15" s="57">
        <v>31</v>
      </c>
      <c r="AG15" s="57">
        <v>32</v>
      </c>
      <c r="AH15" s="57">
        <v>33</v>
      </c>
      <c r="AI15" s="57">
        <v>34</v>
      </c>
      <c r="AJ15" s="57">
        <v>35</v>
      </c>
      <c r="AK15" s="57">
        <v>36</v>
      </c>
      <c r="AL15" s="57">
        <v>37</v>
      </c>
      <c r="AM15" s="57">
        <v>38</v>
      </c>
      <c r="AN15" s="57">
        <v>39</v>
      </c>
      <c r="AO15" s="57">
        <v>40</v>
      </c>
      <c r="AP15" s="58">
        <v>41</v>
      </c>
      <c r="AQ15" s="59"/>
      <c r="AR15" s="60"/>
      <c r="AS15" s="61"/>
      <c r="AT15" s="62"/>
      <c r="AU15" s="60"/>
      <c r="AV15" s="61"/>
      <c r="AW15" s="63"/>
      <c r="AX15" s="60"/>
      <c r="AY15" s="61"/>
      <c r="AZ15" s="62"/>
      <c r="BB15" s="64"/>
      <c r="BC15" s="64"/>
      <c r="BD15" s="64"/>
      <c r="BE15" s="64"/>
      <c r="BF15" s="56"/>
      <c r="BG15" s="61"/>
      <c r="BH15" s="62"/>
      <c r="BI15" s="65"/>
      <c r="BJ15" s="61"/>
      <c r="BK15" s="63"/>
      <c r="BL15" s="56"/>
      <c r="BM15" s="61"/>
      <c r="BN15" s="62"/>
      <c r="BO15" s="64"/>
      <c r="BP15" s="64"/>
    </row>
    <row r="16" spans="1:74" s="64" customFormat="1" ht="213.75" x14ac:dyDescent="0.25">
      <c r="A16" s="66">
        <f>SUM(1,A15)</f>
        <v>1</v>
      </c>
      <c r="B16" s="67" t="s">
        <v>86</v>
      </c>
      <c r="C16" s="67" t="s">
        <v>66</v>
      </c>
      <c r="D16" s="68" t="s">
        <v>740</v>
      </c>
      <c r="E16" s="67">
        <v>145435</v>
      </c>
      <c r="F16" s="67" t="s">
        <v>84</v>
      </c>
      <c r="G16" s="67" t="s">
        <v>85</v>
      </c>
      <c r="H16" s="69">
        <v>449818.78</v>
      </c>
      <c r="I16" s="69">
        <v>477723.02</v>
      </c>
      <c r="J16" s="69">
        <v>449818.78</v>
      </c>
      <c r="K16" s="69">
        <v>477723.02</v>
      </c>
      <c r="L16" s="67" t="s">
        <v>86</v>
      </c>
      <c r="M16" s="67" t="s">
        <v>86</v>
      </c>
      <c r="N16" s="67" t="s">
        <v>87</v>
      </c>
      <c r="O16" s="67" t="s">
        <v>84</v>
      </c>
      <c r="P16" s="67" t="s">
        <v>86</v>
      </c>
      <c r="Q16" s="67" t="s">
        <v>86</v>
      </c>
      <c r="R16" s="67" t="s">
        <v>86</v>
      </c>
      <c r="S16" s="67" t="s">
        <v>86</v>
      </c>
      <c r="T16" s="67" t="s">
        <v>88</v>
      </c>
      <c r="U16" s="67" t="s">
        <v>858</v>
      </c>
      <c r="V16" s="67" t="s">
        <v>89</v>
      </c>
      <c r="W16" s="70" t="s">
        <v>442</v>
      </c>
      <c r="X16" s="71">
        <v>44335</v>
      </c>
      <c r="Y16" s="72">
        <v>0.375</v>
      </c>
      <c r="Z16" s="71">
        <v>44335</v>
      </c>
      <c r="AA16" s="72">
        <v>0.66666666666666663</v>
      </c>
      <c r="AB16" s="67" t="s">
        <v>69</v>
      </c>
      <c r="AC16" s="67" t="s">
        <v>314</v>
      </c>
      <c r="AD16" s="73" t="s">
        <v>443</v>
      </c>
      <c r="AE16" s="356">
        <v>44335</v>
      </c>
      <c r="AF16" s="345">
        <v>0.375</v>
      </c>
      <c r="AG16" s="356">
        <v>44335</v>
      </c>
      <c r="AH16" s="345">
        <v>0.66666666666666663</v>
      </c>
      <c r="AI16" s="344">
        <v>44322</v>
      </c>
      <c r="AJ16" s="345">
        <v>0.50624999999999998</v>
      </c>
      <c r="AK16" s="344">
        <v>44322</v>
      </c>
      <c r="AL16" s="345">
        <v>0.4916666666666667</v>
      </c>
      <c r="AM16" s="355" t="s">
        <v>857</v>
      </c>
      <c r="AN16" s="355" t="s">
        <v>313</v>
      </c>
      <c r="AO16" s="75"/>
      <c r="AP16" s="76" t="s">
        <v>470</v>
      </c>
      <c r="AQ16" s="77"/>
      <c r="AR16" s="78" t="str">
        <f t="shared" ref="AR16:AR48" si="0">IF(B16="X",IF(AN16="","Afectat sau NU?",IF(AN16="DA",IF(((AK16+AL16)-(AE16+AF16))*24&lt;-720,"Neinformat",((AK16+AL16)-(AE16+AF16))*24),"Nu a fost afectat producator/consumator")),"")</f>
        <v/>
      </c>
      <c r="AS16" s="79" t="str">
        <f t="shared" ref="AS16:AS48" si="1">IF(B16="X",IF(AN16="DA",IF(AR16&lt;6,LEN(TRIM(V16))-LEN(SUBSTITUTE(V16,CHAR(44),""))+1,0),"-"),"")</f>
        <v/>
      </c>
      <c r="AT16" s="80" t="str">
        <f t="shared" ref="AT16:AT48" si="2">IF(B16="X",IF(AN16="DA",LEN(TRIM(V16))-LEN(SUBSTITUTE(V16,CHAR(44),""))+1,"-"),"")</f>
        <v/>
      </c>
      <c r="AU16" s="81" t="str">
        <f t="shared" ref="AU16:AU48" si="3">IF(B16="X",IF(AN16="","Afectat sau NU?",IF(AN16="DA",IF(((AI16+AJ16)-(AE16+AF16))*24&lt;-720,"Neinformat",((AI16+AJ16)-(AE16+AF16))*24),"Nu a fost afectat producator/consumator")),"")</f>
        <v/>
      </c>
      <c r="AV16" s="79" t="str">
        <f t="shared" ref="AV16:AV48" si="4">IF(B16="X",IF(AN16="DA",IF(AU16&lt;6,LEN(TRIM(U16))-LEN(SUBSTITUTE(U16,CHAR(44),""))+1,0),"-"),"")</f>
        <v/>
      </c>
      <c r="AW16" s="82" t="str">
        <f t="shared" ref="AW16:AW48" si="5">IF(B16="X",IF(AN16="DA",LEN(TRIM(U16))-LEN(SUBSTITUTE(U16,CHAR(44),""))+1,"-"),"")</f>
        <v/>
      </c>
      <c r="AX16" s="78" t="str">
        <f t="shared" ref="AX16:AX48" si="6">IF(B16="X",IF(AN16="","Afectat sau NU?",IF(AN16="DA",((AG16+AH16)-(AE16+AF16))*24,"Nu a fost afectat producator/consumator")),"")</f>
        <v/>
      </c>
      <c r="AY16" s="79" t="str">
        <f t="shared" ref="AY16:AY48" si="7">IF(B16="X",IF(AN16="DA",IF(AX16&gt;24,IF(BA16="NU",0,LEN(TRIM(V16))-LEN(SUBSTITUTE(V16,CHAR(44),""))+1),0),"-"),"")</f>
        <v/>
      </c>
      <c r="AZ16" s="80" t="str">
        <f t="shared" ref="AZ16:AZ48" si="8">IF(B16="X",IF(AN16="DA",IF(AX16&gt;24,LEN(TRIM(V16))-LEN(SUBSTITUTE(V16,CHAR(44),""))+1,0),"-"),"")</f>
        <v/>
      </c>
      <c r="BF16" s="83">
        <f t="shared" ref="BF16:BF48" si="9">IF(C16="X",IF(AN16="","Afectat sau NU?",IF(AN16="DA",IF(AK16="","Neinformat",NETWORKDAYS(AK16+AL16,AE16+AF16,$BS$2:$BS$14)-2),"Nu a fost afectat producator/consumator")),"")</f>
        <v>8</v>
      </c>
      <c r="BG16" s="79">
        <f t="shared" ref="BG16:BG48" si="10">IF(C16="X",IF(AN16="DA",IF(AND(BF16&gt;=5,AK16&lt;&gt;""),LEN(TRIM(V16))-LEN(SUBSTITUTE(V16,CHAR(44),""))+1,0),"-"),"")</f>
        <v>1</v>
      </c>
      <c r="BH16" s="80">
        <f t="shared" ref="BH16:BH48" si="11">IF(C16="X",IF(AN16="DA",LEN(TRIM(V16))-LEN(SUBSTITUTE(V16,CHAR(44),""))+1,"-"),"")</f>
        <v>1</v>
      </c>
      <c r="BI16" s="370">
        <f t="shared" ref="BI16:BI48" si="12">IF(C16="X",IF(AN16="","Afectat sau NU?",IF(AN16="DA",IF(AI16="","Neinformat",NETWORKDAYS(AI16+AJ16,AE16+AF16,$BS$2:$BS$14)-2),"Nu a fost afectat producator/consumator")),"")</f>
        <v>8</v>
      </c>
      <c r="BJ16" s="79">
        <f t="shared" ref="BJ16:BJ48" si="13">IF(C16="X",IF(AN16="DA",IF(AND(BI16&gt;=5,AI16&lt;&gt;""),LEN(TRIM(U16))-LEN(SUBSTITUTE(U16,CHAR(44),""))+1,0),"-"),"")</f>
        <v>45</v>
      </c>
      <c r="BK16" s="82">
        <f t="shared" ref="BK16:BK48" si="14">IF(C16="X",IF(AN16="DA",LEN(TRIM(U16))-LEN(SUBSTITUTE(U16,CHAR(44),""))+1,"-"),"")</f>
        <v>45</v>
      </c>
      <c r="BL16" s="83">
        <f t="shared" ref="BL16:BL48" si="15">IF(C16="X",IF(AN16="","Afectat sau NU?",IF(AN16="DA",((AG16+AH16)-(Z16+AA16))*24,"Nu a fost afectat producator/consumator")),"")</f>
        <v>0</v>
      </c>
      <c r="BM16" s="79">
        <f t="shared" ref="BM16:BM48" si="16">IF(C16="X",IF(AN16&lt;&gt;"DA","-",IF(AND(AN16="DA",BL16&lt;=0),LEN(TRIM(V16))-LEN(SUBSTITUTE(V16,CHAR(44),""))+1+LEN(TRIM(U16))-LEN(SUBSTITUTE(U16,CHAR(44),""))+1,0)),"")</f>
        <v>46</v>
      </c>
      <c r="BN16" s="80">
        <f t="shared" ref="BN16:BN48" si="17">IF(C16="X",IF(AN16="DA",LEN(TRIM(V16))-LEN(SUBSTITUTE(V16,CHAR(44),""))+1+LEN(TRIM(U16))-LEN(SUBSTITUTE(U16,CHAR(44),""))+1,"-"),"")</f>
        <v>46</v>
      </c>
    </row>
    <row r="17" spans="1:66" s="64" customFormat="1" ht="213.75" x14ac:dyDescent="0.25">
      <c r="A17" s="84">
        <f>SUM(1,A16)</f>
        <v>2</v>
      </c>
      <c r="B17" s="85" t="s">
        <v>86</v>
      </c>
      <c r="C17" s="85" t="s">
        <v>66</v>
      </c>
      <c r="D17" s="86" t="s">
        <v>740</v>
      </c>
      <c r="E17" s="85">
        <v>144072</v>
      </c>
      <c r="F17" s="85" t="s">
        <v>90</v>
      </c>
      <c r="G17" s="85" t="s">
        <v>85</v>
      </c>
      <c r="H17" s="87">
        <v>448674.81</v>
      </c>
      <c r="I17" s="87">
        <v>469982.34</v>
      </c>
      <c r="J17" s="87">
        <v>448674.81</v>
      </c>
      <c r="K17" s="87">
        <v>469982.34</v>
      </c>
      <c r="L17" s="85" t="s">
        <v>86</v>
      </c>
      <c r="M17" s="85" t="s">
        <v>86</v>
      </c>
      <c r="N17" s="85" t="s">
        <v>91</v>
      </c>
      <c r="O17" s="85" t="s">
        <v>90</v>
      </c>
      <c r="P17" s="85" t="s">
        <v>86</v>
      </c>
      <c r="Q17" s="85" t="s">
        <v>86</v>
      </c>
      <c r="R17" s="85" t="s">
        <v>86</v>
      </c>
      <c r="S17" s="85" t="s">
        <v>86</v>
      </c>
      <c r="T17" s="85" t="s">
        <v>88</v>
      </c>
      <c r="U17" s="85" t="s">
        <v>858</v>
      </c>
      <c r="V17" s="85" t="s">
        <v>89</v>
      </c>
      <c r="W17" s="202" t="s">
        <v>442</v>
      </c>
      <c r="X17" s="89">
        <v>44335</v>
      </c>
      <c r="Y17" s="90">
        <v>0.375</v>
      </c>
      <c r="Z17" s="89">
        <v>44335</v>
      </c>
      <c r="AA17" s="90">
        <v>0.66666666666666663</v>
      </c>
      <c r="AB17" s="85" t="s">
        <v>69</v>
      </c>
      <c r="AC17" s="85" t="s">
        <v>314</v>
      </c>
      <c r="AD17" s="91" t="s">
        <v>443</v>
      </c>
      <c r="AE17" s="331">
        <v>44335</v>
      </c>
      <c r="AF17" s="329">
        <v>0.375</v>
      </c>
      <c r="AG17" s="331">
        <v>44335</v>
      </c>
      <c r="AH17" s="329">
        <v>0.66666666666666663</v>
      </c>
      <c r="AI17" s="328">
        <v>44322</v>
      </c>
      <c r="AJ17" s="329">
        <v>0.50624999999999998</v>
      </c>
      <c r="AK17" s="328">
        <v>44322</v>
      </c>
      <c r="AL17" s="329">
        <v>0.4916666666666667</v>
      </c>
      <c r="AM17" s="330" t="s">
        <v>857</v>
      </c>
      <c r="AN17" s="330" t="s">
        <v>313</v>
      </c>
      <c r="AO17" s="93"/>
      <c r="AP17" s="94" t="s">
        <v>470</v>
      </c>
      <c r="AQ17" s="77"/>
      <c r="AR17" s="95" t="str">
        <f t="shared" ref="AR17:AR27" si="18">IF(B17="X",IF(AN17="","Afectat sau NU?",IF(AN17="DA",IF(((AK17+AL17)-(AE17+AF17))*24&lt;-720,"Neinformat",((AK17+AL17)-(AE17+AF17))*24),"Nu a fost afectat producator/consumator")),"")</f>
        <v/>
      </c>
      <c r="AS17" s="96" t="str">
        <f t="shared" ref="AS17:AS27" si="19">IF(B17="X",IF(AN17="DA",IF(AR17&lt;6,LEN(TRIM(V17))-LEN(SUBSTITUTE(V17,CHAR(44),""))+1,0),"-"),"")</f>
        <v/>
      </c>
      <c r="AT17" s="97" t="str">
        <f t="shared" ref="AT17:AT27" si="20">IF(B17="X",IF(AN17="DA",LEN(TRIM(V17))-LEN(SUBSTITUTE(V17,CHAR(44),""))+1,"-"),"")</f>
        <v/>
      </c>
      <c r="AU17" s="98" t="str">
        <f t="shared" ref="AU17:AU27" si="21">IF(B17="X",IF(AN17="","Afectat sau NU?",IF(AN17="DA",IF(((AI17+AJ17)-(AE17+AF17))*24&lt;-720,"Neinformat",((AI17+AJ17)-(AE17+AF17))*24),"Nu a fost afectat producator/consumator")),"")</f>
        <v/>
      </c>
      <c r="AV17" s="96" t="str">
        <f t="shared" ref="AV17:AV27" si="22">IF(B17="X",IF(AN17="DA",IF(AU17&lt;6,LEN(TRIM(U17))-LEN(SUBSTITUTE(U17,CHAR(44),""))+1,0),"-"),"")</f>
        <v/>
      </c>
      <c r="AW17" s="99" t="str">
        <f t="shared" ref="AW17:AW27" si="23">IF(B17="X",IF(AN17="DA",LEN(TRIM(U17))-LEN(SUBSTITUTE(U17,CHAR(44),""))+1,"-"),"")</f>
        <v/>
      </c>
      <c r="AX17" s="95" t="str">
        <f t="shared" ref="AX17:AX27" si="24">IF(B17="X",IF(AN17="","Afectat sau NU?",IF(AN17="DA",((AG17+AH17)-(AE17+AF17))*24,"Nu a fost afectat producator/consumator")),"")</f>
        <v/>
      </c>
      <c r="AY17" s="96" t="str">
        <f t="shared" ref="AY17:AY27" si="25">IF(B17="X",IF(AN17="DA",IF(AX17&gt;24,IF(BA17="NU",0,LEN(TRIM(V17))-LEN(SUBSTITUTE(V17,CHAR(44),""))+1),0),"-"),"")</f>
        <v/>
      </c>
      <c r="AZ17" s="97" t="str">
        <f t="shared" ref="AZ17:AZ27" si="26">IF(B17="X",IF(AN17="DA",IF(AX17&gt;24,LEN(TRIM(V17))-LEN(SUBSTITUTE(V17,CHAR(44),""))+1,0),"-"),"")</f>
        <v/>
      </c>
      <c r="BF17" s="100">
        <f t="shared" ref="BF17:BF24" si="27">IF(C17="X",IF(AN17="","Afectat sau NU?",IF(AN17="DA",IF(AK17="","Neinformat",NETWORKDAYS(AK17+AL17,AE17+AF17,$BS$2:$BS$14)-2),"Nu a fost afectat producator/consumator")),"")</f>
        <v>8</v>
      </c>
      <c r="BG17" s="96">
        <f t="shared" ref="BG17:BG24" si="28">IF(C17="X",IF(AN17="DA",IF(AND(BF17&gt;=5,AK17&lt;&gt;""),LEN(TRIM(V17))-LEN(SUBSTITUTE(V17,CHAR(44),""))+1,0),"-"),"")</f>
        <v>1</v>
      </c>
      <c r="BH17" s="97">
        <f t="shared" ref="BH17:BH24" si="29">IF(C17="X",IF(AN17="DA",LEN(TRIM(V17))-LEN(SUBSTITUTE(V17,CHAR(44),""))+1,"-"),"")</f>
        <v>1</v>
      </c>
      <c r="BI17" s="101">
        <f t="shared" ref="BI17:BI24" si="30">IF(C17="X",IF(AN17="","Afectat sau NU?",IF(AN17="DA",IF(AI17="","Neinformat",NETWORKDAYS(AI17+AJ17,AE17+AF17,$BS$2:$BS$14)-2),"Nu a fost afectat producator/consumator")),"")</f>
        <v>8</v>
      </c>
      <c r="BJ17" s="96">
        <f t="shared" ref="BJ17:BJ24" si="31">IF(C17="X",IF(AN17="DA",IF(AND(BI17&gt;=5,AI17&lt;&gt;""),LEN(TRIM(U17))-LEN(SUBSTITUTE(U17,CHAR(44),""))+1,0),"-"),"")</f>
        <v>45</v>
      </c>
      <c r="BK17" s="99">
        <f t="shared" ref="BK17:BK24" si="32">IF(C17="X",IF(AN17="DA",LEN(TRIM(U17))-LEN(SUBSTITUTE(U17,CHAR(44),""))+1,"-"),"")</f>
        <v>45</v>
      </c>
      <c r="BL17" s="100">
        <f t="shared" ref="BL17:BL24" si="33">IF(C17="X",IF(AN17="","Afectat sau NU?",IF(AN17="DA",((AG17+AH17)-(Z17+AA17))*24,"Nu a fost afectat producator/consumator")),"")</f>
        <v>0</v>
      </c>
      <c r="BM17" s="96">
        <f t="shared" ref="BM17:BM24" si="34">IF(C17="X",IF(AN17&lt;&gt;"DA","-",IF(AND(AN17="DA",BL17&lt;=0),LEN(TRIM(V17))-LEN(SUBSTITUTE(V17,CHAR(44),""))+1+LEN(TRIM(U17))-LEN(SUBSTITUTE(U17,CHAR(44),""))+1,0)),"")</f>
        <v>46</v>
      </c>
      <c r="BN17" s="97">
        <f t="shared" ref="BN17:BN24" si="35">IF(C17="X",IF(AN17="DA",LEN(TRIM(V17))-LEN(SUBSTITUTE(V17,CHAR(44),""))+1+LEN(TRIM(U17))-LEN(SUBSTITUTE(U17,CHAR(44),""))+1,"-"),"")</f>
        <v>46</v>
      </c>
    </row>
    <row r="18" spans="1:66" s="64" customFormat="1" ht="213.75" x14ac:dyDescent="0.25">
      <c r="A18" s="84">
        <f>SUM(1,A17)</f>
        <v>3</v>
      </c>
      <c r="B18" s="85" t="s">
        <v>86</v>
      </c>
      <c r="C18" s="85" t="s">
        <v>66</v>
      </c>
      <c r="D18" s="86" t="s">
        <v>740</v>
      </c>
      <c r="E18" s="85">
        <v>144107</v>
      </c>
      <c r="F18" s="85" t="s">
        <v>92</v>
      </c>
      <c r="G18" s="85" t="s">
        <v>85</v>
      </c>
      <c r="H18" s="87">
        <v>452372.31</v>
      </c>
      <c r="I18" s="87">
        <v>473781.88</v>
      </c>
      <c r="J18" s="87">
        <v>452372.31</v>
      </c>
      <c r="K18" s="87">
        <v>473781.88</v>
      </c>
      <c r="L18" s="85" t="s">
        <v>86</v>
      </c>
      <c r="M18" s="85" t="s">
        <v>86</v>
      </c>
      <c r="N18" s="85" t="s">
        <v>94</v>
      </c>
      <c r="O18" s="85" t="s">
        <v>92</v>
      </c>
      <c r="P18" s="85" t="s">
        <v>86</v>
      </c>
      <c r="Q18" s="85" t="s">
        <v>86</v>
      </c>
      <c r="R18" s="85" t="s">
        <v>86</v>
      </c>
      <c r="S18" s="85" t="s">
        <v>86</v>
      </c>
      <c r="T18" s="85" t="s">
        <v>88</v>
      </c>
      <c r="U18" s="85" t="s">
        <v>858</v>
      </c>
      <c r="V18" s="85" t="s">
        <v>89</v>
      </c>
      <c r="W18" s="202" t="s">
        <v>442</v>
      </c>
      <c r="X18" s="89">
        <v>44335</v>
      </c>
      <c r="Y18" s="90">
        <v>0.375</v>
      </c>
      <c r="Z18" s="89">
        <v>44335</v>
      </c>
      <c r="AA18" s="90">
        <v>0.66666666666666663</v>
      </c>
      <c r="AB18" s="85" t="s">
        <v>69</v>
      </c>
      <c r="AC18" s="85" t="s">
        <v>314</v>
      </c>
      <c r="AD18" s="91" t="s">
        <v>443</v>
      </c>
      <c r="AE18" s="331">
        <v>44335</v>
      </c>
      <c r="AF18" s="329">
        <v>0.375</v>
      </c>
      <c r="AG18" s="331">
        <v>44335</v>
      </c>
      <c r="AH18" s="329">
        <v>0.66666666666666663</v>
      </c>
      <c r="AI18" s="328">
        <v>44322</v>
      </c>
      <c r="AJ18" s="329">
        <v>0.50624999999999998</v>
      </c>
      <c r="AK18" s="328">
        <v>44322</v>
      </c>
      <c r="AL18" s="329">
        <v>0.4916666666666667</v>
      </c>
      <c r="AM18" s="330" t="s">
        <v>857</v>
      </c>
      <c r="AN18" s="330" t="s">
        <v>313</v>
      </c>
      <c r="AO18" s="93"/>
      <c r="AP18" s="94" t="s">
        <v>470</v>
      </c>
      <c r="AQ18" s="77"/>
      <c r="AR18" s="95" t="str">
        <f t="shared" si="18"/>
        <v/>
      </c>
      <c r="AS18" s="96" t="str">
        <f t="shared" si="19"/>
        <v/>
      </c>
      <c r="AT18" s="97" t="str">
        <f t="shared" si="20"/>
        <v/>
      </c>
      <c r="AU18" s="98" t="str">
        <f t="shared" si="21"/>
        <v/>
      </c>
      <c r="AV18" s="96" t="str">
        <f t="shared" si="22"/>
        <v/>
      </c>
      <c r="AW18" s="99" t="str">
        <f t="shared" si="23"/>
        <v/>
      </c>
      <c r="AX18" s="95" t="str">
        <f t="shared" si="24"/>
        <v/>
      </c>
      <c r="AY18" s="96" t="str">
        <f t="shared" si="25"/>
        <v/>
      </c>
      <c r="AZ18" s="97" t="str">
        <f t="shared" si="26"/>
        <v/>
      </c>
      <c r="BF18" s="100">
        <f t="shared" si="27"/>
        <v>8</v>
      </c>
      <c r="BG18" s="96">
        <f t="shared" si="28"/>
        <v>1</v>
      </c>
      <c r="BH18" s="97">
        <f t="shared" si="29"/>
        <v>1</v>
      </c>
      <c r="BI18" s="101">
        <f t="shared" si="30"/>
        <v>8</v>
      </c>
      <c r="BJ18" s="96">
        <f t="shared" si="31"/>
        <v>45</v>
      </c>
      <c r="BK18" s="99">
        <f t="shared" si="32"/>
        <v>45</v>
      </c>
      <c r="BL18" s="100">
        <f t="shared" si="33"/>
        <v>0</v>
      </c>
      <c r="BM18" s="96">
        <f t="shared" si="34"/>
        <v>46</v>
      </c>
      <c r="BN18" s="97">
        <f t="shared" si="35"/>
        <v>46</v>
      </c>
    </row>
    <row r="19" spans="1:66" s="64" customFormat="1" ht="42" customHeight="1" x14ac:dyDescent="0.25">
      <c r="A19" s="84">
        <f t="shared" ref="A19:A83" si="36">SUM(1,A18)</f>
        <v>4</v>
      </c>
      <c r="B19" s="85" t="s">
        <v>86</v>
      </c>
      <c r="C19" s="85" t="s">
        <v>66</v>
      </c>
      <c r="D19" s="86" t="s">
        <v>740</v>
      </c>
      <c r="E19" s="85">
        <v>144063</v>
      </c>
      <c r="F19" s="85" t="s">
        <v>95</v>
      </c>
      <c r="G19" s="85" t="s">
        <v>85</v>
      </c>
      <c r="H19" s="87">
        <v>453991.75</v>
      </c>
      <c r="I19" s="87">
        <v>471082.89</v>
      </c>
      <c r="J19" s="87">
        <v>453991.75</v>
      </c>
      <c r="K19" s="87">
        <v>471082.89</v>
      </c>
      <c r="L19" s="85" t="s">
        <v>86</v>
      </c>
      <c r="M19" s="85" t="s">
        <v>86</v>
      </c>
      <c r="N19" s="85" t="s">
        <v>96</v>
      </c>
      <c r="O19" s="85" t="s">
        <v>99</v>
      </c>
      <c r="P19" s="85" t="s">
        <v>86</v>
      </c>
      <c r="Q19" s="85" t="s">
        <v>86</v>
      </c>
      <c r="R19" s="85" t="s">
        <v>86</v>
      </c>
      <c r="S19" s="85" t="s">
        <v>86</v>
      </c>
      <c r="T19" s="85" t="s">
        <v>97</v>
      </c>
      <c r="U19" s="85" t="s">
        <v>450</v>
      </c>
      <c r="V19" s="85" t="s">
        <v>98</v>
      </c>
      <c r="W19" s="202" t="s">
        <v>442</v>
      </c>
      <c r="X19" s="89">
        <v>44335</v>
      </c>
      <c r="Y19" s="90">
        <v>0.375</v>
      </c>
      <c r="Z19" s="89">
        <v>44335</v>
      </c>
      <c r="AA19" s="90">
        <v>0.66666666666666663</v>
      </c>
      <c r="AB19" s="85" t="s">
        <v>69</v>
      </c>
      <c r="AC19" s="85" t="s">
        <v>314</v>
      </c>
      <c r="AD19" s="91" t="s">
        <v>443</v>
      </c>
      <c r="AE19" s="331">
        <v>44335</v>
      </c>
      <c r="AF19" s="329">
        <v>0.375</v>
      </c>
      <c r="AG19" s="331">
        <v>44335</v>
      </c>
      <c r="AH19" s="329">
        <v>0.66666666666666663</v>
      </c>
      <c r="AI19" s="328">
        <v>44322</v>
      </c>
      <c r="AJ19" s="329">
        <v>0.5083333333333333</v>
      </c>
      <c r="AK19" s="328">
        <v>44322</v>
      </c>
      <c r="AL19" s="329">
        <v>0.49583333333333335</v>
      </c>
      <c r="AM19" s="330" t="s">
        <v>857</v>
      </c>
      <c r="AN19" s="330" t="s">
        <v>313</v>
      </c>
      <c r="AO19" s="93"/>
      <c r="AP19" s="94" t="s">
        <v>470</v>
      </c>
      <c r="AQ19" s="77"/>
      <c r="AR19" s="95" t="str">
        <f t="shared" si="18"/>
        <v/>
      </c>
      <c r="AS19" s="96" t="str">
        <f t="shared" si="19"/>
        <v/>
      </c>
      <c r="AT19" s="97" t="str">
        <f t="shared" si="20"/>
        <v/>
      </c>
      <c r="AU19" s="98" t="str">
        <f t="shared" si="21"/>
        <v/>
      </c>
      <c r="AV19" s="96" t="str">
        <f t="shared" si="22"/>
        <v/>
      </c>
      <c r="AW19" s="99" t="str">
        <f t="shared" si="23"/>
        <v/>
      </c>
      <c r="AX19" s="95" t="str">
        <f t="shared" si="24"/>
        <v/>
      </c>
      <c r="AY19" s="96" t="str">
        <f t="shared" si="25"/>
        <v/>
      </c>
      <c r="AZ19" s="97" t="str">
        <f t="shared" si="26"/>
        <v/>
      </c>
      <c r="BF19" s="100">
        <f t="shared" si="27"/>
        <v>8</v>
      </c>
      <c r="BG19" s="96">
        <f t="shared" si="28"/>
        <v>1</v>
      </c>
      <c r="BH19" s="97">
        <f t="shared" si="29"/>
        <v>1</v>
      </c>
      <c r="BI19" s="101">
        <f t="shared" si="30"/>
        <v>8</v>
      </c>
      <c r="BJ19" s="96">
        <f t="shared" si="31"/>
        <v>1</v>
      </c>
      <c r="BK19" s="99">
        <f t="shared" si="32"/>
        <v>1</v>
      </c>
      <c r="BL19" s="100">
        <f t="shared" si="33"/>
        <v>0</v>
      </c>
      <c r="BM19" s="96">
        <f t="shared" si="34"/>
        <v>2</v>
      </c>
      <c r="BN19" s="97">
        <f t="shared" si="35"/>
        <v>2</v>
      </c>
    </row>
    <row r="20" spans="1:66" s="64" customFormat="1" ht="213.75" x14ac:dyDescent="0.25">
      <c r="A20" s="84">
        <f t="shared" si="36"/>
        <v>5</v>
      </c>
      <c r="B20" s="85" t="s">
        <v>86</v>
      </c>
      <c r="C20" s="85" t="s">
        <v>66</v>
      </c>
      <c r="D20" s="86" t="s">
        <v>740</v>
      </c>
      <c r="E20" s="85">
        <v>144063</v>
      </c>
      <c r="F20" s="85" t="s">
        <v>95</v>
      </c>
      <c r="G20" s="85" t="s">
        <v>85</v>
      </c>
      <c r="H20" s="87">
        <v>453138.85</v>
      </c>
      <c r="I20" s="87">
        <v>469627.97</v>
      </c>
      <c r="J20" s="87">
        <v>453138.85</v>
      </c>
      <c r="K20" s="87">
        <v>469627.97</v>
      </c>
      <c r="L20" s="85" t="s">
        <v>86</v>
      </c>
      <c r="M20" s="85" t="s">
        <v>86</v>
      </c>
      <c r="N20" s="85" t="s">
        <v>100</v>
      </c>
      <c r="O20" s="85" t="s">
        <v>95</v>
      </c>
      <c r="P20" s="85" t="s">
        <v>86</v>
      </c>
      <c r="Q20" s="85" t="s">
        <v>86</v>
      </c>
      <c r="R20" s="85" t="s">
        <v>86</v>
      </c>
      <c r="S20" s="85" t="s">
        <v>86</v>
      </c>
      <c r="T20" s="85" t="s">
        <v>88</v>
      </c>
      <c r="U20" s="85" t="s">
        <v>858</v>
      </c>
      <c r="V20" s="85" t="s">
        <v>89</v>
      </c>
      <c r="W20" s="202" t="s">
        <v>442</v>
      </c>
      <c r="X20" s="89">
        <v>44335</v>
      </c>
      <c r="Y20" s="90">
        <v>0.375</v>
      </c>
      <c r="Z20" s="89">
        <v>44335</v>
      </c>
      <c r="AA20" s="90">
        <v>0.66666666666666663</v>
      </c>
      <c r="AB20" s="85" t="s">
        <v>69</v>
      </c>
      <c r="AC20" s="85" t="s">
        <v>314</v>
      </c>
      <c r="AD20" s="91" t="s">
        <v>443</v>
      </c>
      <c r="AE20" s="331">
        <v>44335</v>
      </c>
      <c r="AF20" s="329">
        <v>0.375</v>
      </c>
      <c r="AG20" s="331">
        <v>44335</v>
      </c>
      <c r="AH20" s="329">
        <v>0.66666666666666663</v>
      </c>
      <c r="AI20" s="328">
        <v>44322</v>
      </c>
      <c r="AJ20" s="329">
        <v>0.50624999999999998</v>
      </c>
      <c r="AK20" s="328">
        <v>44322</v>
      </c>
      <c r="AL20" s="329">
        <v>0.4916666666666667</v>
      </c>
      <c r="AM20" s="330" t="s">
        <v>857</v>
      </c>
      <c r="AN20" s="330" t="s">
        <v>313</v>
      </c>
      <c r="AO20" s="93"/>
      <c r="AP20" s="94" t="s">
        <v>470</v>
      </c>
      <c r="AQ20" s="77"/>
      <c r="AR20" s="95" t="str">
        <f t="shared" si="18"/>
        <v/>
      </c>
      <c r="AS20" s="96" t="str">
        <f t="shared" si="19"/>
        <v/>
      </c>
      <c r="AT20" s="97" t="str">
        <f t="shared" si="20"/>
        <v/>
      </c>
      <c r="AU20" s="98" t="str">
        <f t="shared" si="21"/>
        <v/>
      </c>
      <c r="AV20" s="96" t="str">
        <f t="shared" si="22"/>
        <v/>
      </c>
      <c r="AW20" s="99" t="str">
        <f t="shared" si="23"/>
        <v/>
      </c>
      <c r="AX20" s="95" t="str">
        <f t="shared" si="24"/>
        <v/>
      </c>
      <c r="AY20" s="96" t="str">
        <f t="shared" si="25"/>
        <v/>
      </c>
      <c r="AZ20" s="97" t="str">
        <f t="shared" si="26"/>
        <v/>
      </c>
      <c r="BF20" s="100">
        <f t="shared" si="27"/>
        <v>8</v>
      </c>
      <c r="BG20" s="96">
        <f t="shared" si="28"/>
        <v>1</v>
      </c>
      <c r="BH20" s="97">
        <f t="shared" si="29"/>
        <v>1</v>
      </c>
      <c r="BI20" s="101">
        <f t="shared" si="30"/>
        <v>8</v>
      </c>
      <c r="BJ20" s="96">
        <f t="shared" si="31"/>
        <v>45</v>
      </c>
      <c r="BK20" s="99">
        <f t="shared" si="32"/>
        <v>45</v>
      </c>
      <c r="BL20" s="100">
        <f t="shared" si="33"/>
        <v>0</v>
      </c>
      <c r="BM20" s="96">
        <f t="shared" si="34"/>
        <v>46</v>
      </c>
      <c r="BN20" s="97">
        <f t="shared" si="35"/>
        <v>46</v>
      </c>
    </row>
    <row r="21" spans="1:66" s="64" customFormat="1" ht="42.75" x14ac:dyDescent="0.25">
      <c r="A21" s="84">
        <f t="shared" si="36"/>
        <v>6</v>
      </c>
      <c r="B21" s="85" t="s">
        <v>86</v>
      </c>
      <c r="C21" s="85" t="s">
        <v>66</v>
      </c>
      <c r="D21" s="86" t="s">
        <v>740</v>
      </c>
      <c r="E21" s="85">
        <v>144063</v>
      </c>
      <c r="F21" s="85" t="s">
        <v>95</v>
      </c>
      <c r="G21" s="85" t="s">
        <v>85</v>
      </c>
      <c r="H21" s="87">
        <v>453138.85</v>
      </c>
      <c r="I21" s="87">
        <v>469627.97</v>
      </c>
      <c r="J21" s="87">
        <v>453138.85</v>
      </c>
      <c r="K21" s="87">
        <v>469627.97</v>
      </c>
      <c r="L21" s="85" t="s">
        <v>86</v>
      </c>
      <c r="M21" s="85" t="s">
        <v>86</v>
      </c>
      <c r="N21" s="85" t="s">
        <v>101</v>
      </c>
      <c r="O21" s="85" t="s">
        <v>444</v>
      </c>
      <c r="P21" s="85" t="s">
        <v>86</v>
      </c>
      <c r="Q21" s="85" t="s">
        <v>86</v>
      </c>
      <c r="R21" s="85" t="s">
        <v>86</v>
      </c>
      <c r="S21" s="85" t="s">
        <v>86</v>
      </c>
      <c r="T21" s="85" t="s">
        <v>97</v>
      </c>
      <c r="U21" s="85" t="s">
        <v>451</v>
      </c>
      <c r="V21" s="85" t="s">
        <v>445</v>
      </c>
      <c r="W21" s="202" t="s">
        <v>442</v>
      </c>
      <c r="X21" s="89">
        <v>44335</v>
      </c>
      <c r="Y21" s="90">
        <v>0.375</v>
      </c>
      <c r="Z21" s="89">
        <v>44335</v>
      </c>
      <c r="AA21" s="90">
        <v>0.66666666666666663</v>
      </c>
      <c r="AB21" s="85" t="s">
        <v>69</v>
      </c>
      <c r="AC21" s="85" t="s">
        <v>314</v>
      </c>
      <c r="AD21" s="91" t="s">
        <v>443</v>
      </c>
      <c r="AE21" s="331">
        <v>44335</v>
      </c>
      <c r="AF21" s="329">
        <v>0.375</v>
      </c>
      <c r="AG21" s="331">
        <v>44335</v>
      </c>
      <c r="AH21" s="329">
        <v>0.66666666666666663</v>
      </c>
      <c r="AI21" s="328">
        <v>44322</v>
      </c>
      <c r="AJ21" s="329">
        <v>0.51180555555555551</v>
      </c>
      <c r="AK21" s="328">
        <v>44322</v>
      </c>
      <c r="AL21" s="329">
        <v>0.49861111111111112</v>
      </c>
      <c r="AM21" s="330" t="s">
        <v>857</v>
      </c>
      <c r="AN21" s="330" t="s">
        <v>313</v>
      </c>
      <c r="AO21" s="93"/>
      <c r="AP21" s="94" t="s">
        <v>470</v>
      </c>
      <c r="AQ21" s="77"/>
      <c r="AR21" s="95" t="str">
        <f t="shared" si="18"/>
        <v/>
      </c>
      <c r="AS21" s="96" t="str">
        <f t="shared" si="19"/>
        <v/>
      </c>
      <c r="AT21" s="97" t="str">
        <f t="shared" si="20"/>
        <v/>
      </c>
      <c r="AU21" s="98" t="str">
        <f t="shared" si="21"/>
        <v/>
      </c>
      <c r="AV21" s="96" t="str">
        <f t="shared" si="22"/>
        <v/>
      </c>
      <c r="AW21" s="99" t="str">
        <f t="shared" si="23"/>
        <v/>
      </c>
      <c r="AX21" s="95" t="str">
        <f t="shared" si="24"/>
        <v/>
      </c>
      <c r="AY21" s="96" t="str">
        <f t="shared" si="25"/>
        <v/>
      </c>
      <c r="AZ21" s="97" t="str">
        <f t="shared" si="26"/>
        <v/>
      </c>
      <c r="BF21" s="100">
        <f t="shared" si="27"/>
        <v>8</v>
      </c>
      <c r="BG21" s="96">
        <f t="shared" si="28"/>
        <v>1</v>
      </c>
      <c r="BH21" s="97">
        <f t="shared" si="29"/>
        <v>1</v>
      </c>
      <c r="BI21" s="101">
        <f t="shared" si="30"/>
        <v>8</v>
      </c>
      <c r="BJ21" s="96">
        <f t="shared" si="31"/>
        <v>1</v>
      </c>
      <c r="BK21" s="99">
        <f t="shared" si="32"/>
        <v>1</v>
      </c>
      <c r="BL21" s="100">
        <f t="shared" si="33"/>
        <v>0</v>
      </c>
      <c r="BM21" s="96">
        <f t="shared" si="34"/>
        <v>2</v>
      </c>
      <c r="BN21" s="97">
        <f t="shared" si="35"/>
        <v>2</v>
      </c>
    </row>
    <row r="22" spans="1:66" s="64" customFormat="1" ht="213.75" x14ac:dyDescent="0.25">
      <c r="A22" s="84">
        <f t="shared" si="36"/>
        <v>7</v>
      </c>
      <c r="B22" s="85" t="s">
        <v>86</v>
      </c>
      <c r="C22" s="85" t="s">
        <v>66</v>
      </c>
      <c r="D22" s="86" t="s">
        <v>740</v>
      </c>
      <c r="E22" s="85">
        <v>144090</v>
      </c>
      <c r="F22" s="85" t="s">
        <v>102</v>
      </c>
      <c r="G22" s="85" t="s">
        <v>85</v>
      </c>
      <c r="H22" s="87">
        <v>451489.67</v>
      </c>
      <c r="I22" s="87">
        <v>466968.99</v>
      </c>
      <c r="J22" s="87">
        <v>451489.67</v>
      </c>
      <c r="K22" s="87">
        <v>466968.99</v>
      </c>
      <c r="L22" s="85" t="s">
        <v>86</v>
      </c>
      <c r="M22" s="85" t="s">
        <v>86</v>
      </c>
      <c r="N22" s="85" t="s">
        <v>103</v>
      </c>
      <c r="O22" s="85" t="s">
        <v>102</v>
      </c>
      <c r="P22" s="85" t="s">
        <v>86</v>
      </c>
      <c r="Q22" s="85" t="s">
        <v>86</v>
      </c>
      <c r="R22" s="85" t="s">
        <v>86</v>
      </c>
      <c r="S22" s="85" t="s">
        <v>86</v>
      </c>
      <c r="T22" s="85" t="s">
        <v>88</v>
      </c>
      <c r="U22" s="85" t="s">
        <v>858</v>
      </c>
      <c r="V22" s="85" t="s">
        <v>89</v>
      </c>
      <c r="W22" s="202" t="s">
        <v>442</v>
      </c>
      <c r="X22" s="89">
        <v>44335</v>
      </c>
      <c r="Y22" s="90">
        <v>0.375</v>
      </c>
      <c r="Z22" s="89">
        <v>44335</v>
      </c>
      <c r="AA22" s="90">
        <v>0.66666666666666663</v>
      </c>
      <c r="AB22" s="85" t="s">
        <v>69</v>
      </c>
      <c r="AC22" s="85" t="s">
        <v>314</v>
      </c>
      <c r="AD22" s="91" t="s">
        <v>443</v>
      </c>
      <c r="AE22" s="331">
        <v>44335</v>
      </c>
      <c r="AF22" s="329">
        <v>0.375</v>
      </c>
      <c r="AG22" s="331">
        <v>44335</v>
      </c>
      <c r="AH22" s="329">
        <v>0.66666666666666663</v>
      </c>
      <c r="AI22" s="328">
        <v>44322</v>
      </c>
      <c r="AJ22" s="329">
        <v>0.50624999999999998</v>
      </c>
      <c r="AK22" s="328">
        <v>44322</v>
      </c>
      <c r="AL22" s="329">
        <v>0.4916666666666667</v>
      </c>
      <c r="AM22" s="330" t="s">
        <v>857</v>
      </c>
      <c r="AN22" s="330" t="s">
        <v>313</v>
      </c>
      <c r="AO22" s="93"/>
      <c r="AP22" s="94" t="s">
        <v>470</v>
      </c>
      <c r="AQ22" s="77"/>
      <c r="AR22" s="95" t="str">
        <f t="shared" si="18"/>
        <v/>
      </c>
      <c r="AS22" s="96" t="str">
        <f t="shared" si="19"/>
        <v/>
      </c>
      <c r="AT22" s="97" t="str">
        <f t="shared" si="20"/>
        <v/>
      </c>
      <c r="AU22" s="98" t="str">
        <f t="shared" si="21"/>
        <v/>
      </c>
      <c r="AV22" s="96" t="str">
        <f t="shared" si="22"/>
        <v/>
      </c>
      <c r="AW22" s="99" t="str">
        <f t="shared" si="23"/>
        <v/>
      </c>
      <c r="AX22" s="95" t="str">
        <f t="shared" si="24"/>
        <v/>
      </c>
      <c r="AY22" s="96" t="str">
        <f t="shared" si="25"/>
        <v/>
      </c>
      <c r="AZ22" s="97" t="str">
        <f t="shared" si="26"/>
        <v/>
      </c>
      <c r="BF22" s="100">
        <f t="shared" si="27"/>
        <v>8</v>
      </c>
      <c r="BG22" s="96">
        <f t="shared" si="28"/>
        <v>1</v>
      </c>
      <c r="BH22" s="97">
        <f t="shared" si="29"/>
        <v>1</v>
      </c>
      <c r="BI22" s="101">
        <f t="shared" si="30"/>
        <v>8</v>
      </c>
      <c r="BJ22" s="96">
        <f t="shared" si="31"/>
        <v>45</v>
      </c>
      <c r="BK22" s="99">
        <f t="shared" si="32"/>
        <v>45</v>
      </c>
      <c r="BL22" s="100">
        <f t="shared" si="33"/>
        <v>0</v>
      </c>
      <c r="BM22" s="96">
        <f t="shared" si="34"/>
        <v>46</v>
      </c>
      <c r="BN22" s="97">
        <f t="shared" si="35"/>
        <v>46</v>
      </c>
    </row>
    <row r="23" spans="1:66" s="64" customFormat="1" ht="42.75" x14ac:dyDescent="0.25">
      <c r="A23" s="84">
        <v>7.1</v>
      </c>
      <c r="B23" s="85" t="s">
        <v>86</v>
      </c>
      <c r="C23" s="85" t="s">
        <v>66</v>
      </c>
      <c r="D23" s="86" t="s">
        <v>740</v>
      </c>
      <c r="E23" s="85">
        <v>144090</v>
      </c>
      <c r="F23" s="85" t="s">
        <v>102</v>
      </c>
      <c r="G23" s="85" t="s">
        <v>85</v>
      </c>
      <c r="H23" s="87">
        <v>451489.67</v>
      </c>
      <c r="I23" s="87">
        <v>466968.99</v>
      </c>
      <c r="J23" s="87">
        <v>451489.67</v>
      </c>
      <c r="K23" s="87">
        <v>466968.99</v>
      </c>
      <c r="L23" s="85" t="s">
        <v>86</v>
      </c>
      <c r="M23" s="85" t="s">
        <v>86</v>
      </c>
      <c r="N23" s="85" t="s">
        <v>446</v>
      </c>
      <c r="O23" s="85" t="s">
        <v>447</v>
      </c>
      <c r="P23" s="85" t="s">
        <v>86</v>
      </c>
      <c r="Q23" s="85" t="s">
        <v>86</v>
      </c>
      <c r="R23" s="85" t="s">
        <v>86</v>
      </c>
      <c r="S23" s="85" t="s">
        <v>86</v>
      </c>
      <c r="T23" s="85" t="s">
        <v>97</v>
      </c>
      <c r="U23" s="85" t="s">
        <v>452</v>
      </c>
      <c r="V23" s="85" t="s">
        <v>448</v>
      </c>
      <c r="W23" s="202" t="s">
        <v>442</v>
      </c>
      <c r="X23" s="89">
        <v>44335</v>
      </c>
      <c r="Y23" s="90">
        <v>0.375</v>
      </c>
      <c r="Z23" s="89">
        <v>44335</v>
      </c>
      <c r="AA23" s="90">
        <v>0.66666666666666663</v>
      </c>
      <c r="AB23" s="85" t="s">
        <v>69</v>
      </c>
      <c r="AC23" s="85" t="s">
        <v>314</v>
      </c>
      <c r="AD23" s="91" t="s">
        <v>443</v>
      </c>
      <c r="AE23" s="331">
        <v>44335</v>
      </c>
      <c r="AF23" s="329">
        <v>0.375</v>
      </c>
      <c r="AG23" s="331">
        <v>44335</v>
      </c>
      <c r="AH23" s="329">
        <v>0.66666666666666663</v>
      </c>
      <c r="AI23" s="328">
        <v>44322</v>
      </c>
      <c r="AJ23" s="329">
        <v>0.50972222222222219</v>
      </c>
      <c r="AK23" s="328">
        <v>44322</v>
      </c>
      <c r="AL23" s="329">
        <v>0.50347222222222221</v>
      </c>
      <c r="AM23" s="330" t="s">
        <v>857</v>
      </c>
      <c r="AN23" s="330" t="s">
        <v>313</v>
      </c>
      <c r="AO23" s="93"/>
      <c r="AP23" s="94" t="s">
        <v>470</v>
      </c>
      <c r="AQ23" s="77"/>
      <c r="AR23" s="95" t="str">
        <f t="shared" si="18"/>
        <v/>
      </c>
      <c r="AS23" s="96" t="str">
        <f t="shared" si="19"/>
        <v/>
      </c>
      <c r="AT23" s="97" t="str">
        <f t="shared" si="20"/>
        <v/>
      </c>
      <c r="AU23" s="98" t="str">
        <f t="shared" si="21"/>
        <v/>
      </c>
      <c r="AV23" s="96" t="str">
        <f t="shared" si="22"/>
        <v/>
      </c>
      <c r="AW23" s="99" t="str">
        <f t="shared" si="23"/>
        <v/>
      </c>
      <c r="AX23" s="95" t="str">
        <f t="shared" si="24"/>
        <v/>
      </c>
      <c r="AY23" s="96" t="str">
        <f t="shared" si="25"/>
        <v/>
      </c>
      <c r="AZ23" s="97" t="str">
        <f t="shared" si="26"/>
        <v/>
      </c>
      <c r="BF23" s="100">
        <f t="shared" si="27"/>
        <v>8</v>
      </c>
      <c r="BG23" s="96">
        <f t="shared" si="28"/>
        <v>1</v>
      </c>
      <c r="BH23" s="97">
        <f t="shared" si="29"/>
        <v>1</v>
      </c>
      <c r="BI23" s="101">
        <f t="shared" si="30"/>
        <v>8</v>
      </c>
      <c r="BJ23" s="96">
        <f t="shared" si="31"/>
        <v>1</v>
      </c>
      <c r="BK23" s="99">
        <f t="shared" si="32"/>
        <v>1</v>
      </c>
      <c r="BL23" s="100">
        <f t="shared" si="33"/>
        <v>0</v>
      </c>
      <c r="BM23" s="96">
        <f t="shared" si="34"/>
        <v>2</v>
      </c>
      <c r="BN23" s="97">
        <f t="shared" si="35"/>
        <v>2</v>
      </c>
    </row>
    <row r="24" spans="1:66" s="64" customFormat="1" ht="213.75" x14ac:dyDescent="0.25">
      <c r="A24" s="84">
        <f>SUM(1,A22)</f>
        <v>8</v>
      </c>
      <c r="B24" s="85" t="s">
        <v>86</v>
      </c>
      <c r="C24" s="85" t="s">
        <v>66</v>
      </c>
      <c r="D24" s="86" t="s">
        <v>740</v>
      </c>
      <c r="E24" s="85">
        <v>145364</v>
      </c>
      <c r="F24" s="85" t="s">
        <v>104</v>
      </c>
      <c r="G24" s="85" t="s">
        <v>85</v>
      </c>
      <c r="H24" s="87">
        <v>448491.14</v>
      </c>
      <c r="I24" s="87">
        <v>465243.62</v>
      </c>
      <c r="J24" s="87">
        <v>448491.14</v>
      </c>
      <c r="K24" s="87">
        <v>465243.62</v>
      </c>
      <c r="L24" s="85" t="s">
        <v>86</v>
      </c>
      <c r="M24" s="85" t="s">
        <v>86</v>
      </c>
      <c r="N24" s="85" t="s">
        <v>105</v>
      </c>
      <c r="O24" s="85" t="s">
        <v>104</v>
      </c>
      <c r="P24" s="85" t="s">
        <v>86</v>
      </c>
      <c r="Q24" s="85" t="s">
        <v>86</v>
      </c>
      <c r="R24" s="85" t="s">
        <v>86</v>
      </c>
      <c r="S24" s="85" t="s">
        <v>86</v>
      </c>
      <c r="T24" s="85" t="s">
        <v>88</v>
      </c>
      <c r="U24" s="85" t="s">
        <v>858</v>
      </c>
      <c r="V24" s="85" t="s">
        <v>89</v>
      </c>
      <c r="W24" s="202" t="s">
        <v>442</v>
      </c>
      <c r="X24" s="89">
        <v>44335</v>
      </c>
      <c r="Y24" s="90">
        <v>0.375</v>
      </c>
      <c r="Z24" s="89">
        <v>44335</v>
      </c>
      <c r="AA24" s="90">
        <v>0.66666666666666663</v>
      </c>
      <c r="AB24" s="85" t="s">
        <v>69</v>
      </c>
      <c r="AC24" s="85" t="s">
        <v>314</v>
      </c>
      <c r="AD24" s="91" t="s">
        <v>443</v>
      </c>
      <c r="AE24" s="331">
        <v>44335</v>
      </c>
      <c r="AF24" s="329">
        <v>0.375</v>
      </c>
      <c r="AG24" s="331">
        <v>44335</v>
      </c>
      <c r="AH24" s="329">
        <v>0.66666666666666663</v>
      </c>
      <c r="AI24" s="328">
        <v>44322</v>
      </c>
      <c r="AJ24" s="329">
        <v>0.50624999999999998</v>
      </c>
      <c r="AK24" s="328">
        <v>44322</v>
      </c>
      <c r="AL24" s="329">
        <v>0.4916666666666667</v>
      </c>
      <c r="AM24" s="330" t="s">
        <v>857</v>
      </c>
      <c r="AN24" s="330" t="s">
        <v>313</v>
      </c>
      <c r="AO24" s="93"/>
      <c r="AP24" s="94" t="s">
        <v>470</v>
      </c>
      <c r="AQ24" s="77"/>
      <c r="AR24" s="95" t="str">
        <f t="shared" si="18"/>
        <v/>
      </c>
      <c r="AS24" s="96" t="str">
        <f t="shared" si="19"/>
        <v/>
      </c>
      <c r="AT24" s="97" t="str">
        <f t="shared" si="20"/>
        <v/>
      </c>
      <c r="AU24" s="98" t="str">
        <f t="shared" si="21"/>
        <v/>
      </c>
      <c r="AV24" s="96" t="str">
        <f t="shared" si="22"/>
        <v/>
      </c>
      <c r="AW24" s="99" t="str">
        <f t="shared" si="23"/>
        <v/>
      </c>
      <c r="AX24" s="95" t="str">
        <f t="shared" si="24"/>
        <v/>
      </c>
      <c r="AY24" s="96" t="str">
        <f t="shared" si="25"/>
        <v/>
      </c>
      <c r="AZ24" s="97" t="str">
        <f t="shared" si="26"/>
        <v/>
      </c>
      <c r="BF24" s="100">
        <f t="shared" si="27"/>
        <v>8</v>
      </c>
      <c r="BG24" s="96">
        <f t="shared" si="28"/>
        <v>1</v>
      </c>
      <c r="BH24" s="97">
        <f t="shared" si="29"/>
        <v>1</v>
      </c>
      <c r="BI24" s="101">
        <f t="shared" si="30"/>
        <v>8</v>
      </c>
      <c r="BJ24" s="96">
        <f t="shared" si="31"/>
        <v>45</v>
      </c>
      <c r="BK24" s="99">
        <f t="shared" si="32"/>
        <v>45</v>
      </c>
      <c r="BL24" s="100">
        <f t="shared" si="33"/>
        <v>0</v>
      </c>
      <c r="BM24" s="96">
        <f t="shared" si="34"/>
        <v>46</v>
      </c>
      <c r="BN24" s="97">
        <f t="shared" si="35"/>
        <v>46</v>
      </c>
    </row>
    <row r="25" spans="1:66" s="64" customFormat="1" ht="213.75" x14ac:dyDescent="0.25">
      <c r="A25" s="84">
        <f t="shared" si="36"/>
        <v>9</v>
      </c>
      <c r="B25" s="85" t="s">
        <v>86</v>
      </c>
      <c r="C25" s="85" t="s">
        <v>66</v>
      </c>
      <c r="D25" s="86" t="s">
        <v>740</v>
      </c>
      <c r="E25" s="85">
        <v>145373</v>
      </c>
      <c r="F25" s="85" t="s">
        <v>107</v>
      </c>
      <c r="G25" s="85" t="s">
        <v>85</v>
      </c>
      <c r="H25" s="87">
        <v>449528.49</v>
      </c>
      <c r="I25" s="87">
        <v>462452.81</v>
      </c>
      <c r="J25" s="87">
        <v>449528.49</v>
      </c>
      <c r="K25" s="87">
        <v>462452.81</v>
      </c>
      <c r="L25" s="85" t="s">
        <v>86</v>
      </c>
      <c r="M25" s="85" t="s">
        <v>86</v>
      </c>
      <c r="N25" s="85" t="s">
        <v>106</v>
      </c>
      <c r="O25" s="85" t="s">
        <v>107</v>
      </c>
      <c r="P25" s="85" t="s">
        <v>86</v>
      </c>
      <c r="Q25" s="85" t="s">
        <v>86</v>
      </c>
      <c r="R25" s="85" t="s">
        <v>86</v>
      </c>
      <c r="S25" s="85" t="s">
        <v>86</v>
      </c>
      <c r="T25" s="85" t="s">
        <v>88</v>
      </c>
      <c r="U25" s="85" t="s">
        <v>858</v>
      </c>
      <c r="V25" s="85" t="s">
        <v>89</v>
      </c>
      <c r="W25" s="202" t="s">
        <v>442</v>
      </c>
      <c r="X25" s="89">
        <v>44335</v>
      </c>
      <c r="Y25" s="90">
        <v>0.375</v>
      </c>
      <c r="Z25" s="89">
        <v>44335</v>
      </c>
      <c r="AA25" s="90">
        <v>0.66666666666666663</v>
      </c>
      <c r="AB25" s="85" t="s">
        <v>69</v>
      </c>
      <c r="AC25" s="85" t="s">
        <v>314</v>
      </c>
      <c r="AD25" s="91" t="s">
        <v>443</v>
      </c>
      <c r="AE25" s="331">
        <v>44335</v>
      </c>
      <c r="AF25" s="329">
        <v>0.375</v>
      </c>
      <c r="AG25" s="331">
        <v>44335</v>
      </c>
      <c r="AH25" s="329">
        <v>0.66666666666666663</v>
      </c>
      <c r="AI25" s="328">
        <v>44322</v>
      </c>
      <c r="AJ25" s="329">
        <v>0.50624999999999998</v>
      </c>
      <c r="AK25" s="328">
        <v>44322</v>
      </c>
      <c r="AL25" s="329">
        <v>0.4916666666666667</v>
      </c>
      <c r="AM25" s="330" t="s">
        <v>857</v>
      </c>
      <c r="AN25" s="330" t="s">
        <v>313</v>
      </c>
      <c r="AO25" s="93"/>
      <c r="AP25" s="94" t="s">
        <v>470</v>
      </c>
      <c r="AQ25" s="77"/>
      <c r="AR25" s="95" t="str">
        <f t="shared" si="18"/>
        <v/>
      </c>
      <c r="AS25" s="96" t="str">
        <f t="shared" si="19"/>
        <v/>
      </c>
      <c r="AT25" s="97" t="str">
        <f t="shared" si="20"/>
        <v/>
      </c>
      <c r="AU25" s="98" t="str">
        <f t="shared" si="21"/>
        <v/>
      </c>
      <c r="AV25" s="96" t="str">
        <f t="shared" si="22"/>
        <v/>
      </c>
      <c r="AW25" s="99" t="str">
        <f t="shared" si="23"/>
        <v/>
      </c>
      <c r="AX25" s="95" t="str">
        <f t="shared" si="24"/>
        <v/>
      </c>
      <c r="AY25" s="96" t="str">
        <f t="shared" si="25"/>
        <v/>
      </c>
      <c r="AZ25" s="97" t="str">
        <f t="shared" si="26"/>
        <v/>
      </c>
      <c r="BF25" s="100">
        <f t="shared" ref="BF25:BF27" si="37">IF(C25="X",IF(AN25="","Afectat sau NU?",IF(AN25="DA",IF(AK25="","Neinformat",NETWORKDAYS(AK25+AL25,AE25+AF25,$BS$2:$BS$14)-2),"Nu a fost afectat producator/consumator")),"")</f>
        <v>8</v>
      </c>
      <c r="BG25" s="96">
        <f t="shared" ref="BG25:BG27" si="38">IF(C25="X",IF(AN25="DA",IF(AND(BF25&gt;=5,AK25&lt;&gt;""),LEN(TRIM(V25))-LEN(SUBSTITUTE(V25,CHAR(44),""))+1,0),"-"),"")</f>
        <v>1</v>
      </c>
      <c r="BH25" s="97">
        <f t="shared" ref="BH25:BH27" si="39">IF(C25="X",IF(AN25="DA",LEN(TRIM(V25))-LEN(SUBSTITUTE(V25,CHAR(44),""))+1,"-"),"")</f>
        <v>1</v>
      </c>
      <c r="BI25" s="101">
        <f t="shared" ref="BI25:BI27" si="40">IF(C25="X",IF(AN25="","Afectat sau NU?",IF(AN25="DA",IF(AI25="","Neinformat",NETWORKDAYS(AI25+AJ25,AE25+AF25,$BS$2:$BS$14)-2),"Nu a fost afectat producator/consumator")),"")</f>
        <v>8</v>
      </c>
      <c r="BJ25" s="96">
        <f t="shared" ref="BJ25:BJ27" si="41">IF(C25="X",IF(AN25="DA",IF(AND(BI25&gt;=5,AI25&lt;&gt;""),LEN(TRIM(U25))-LEN(SUBSTITUTE(U25,CHAR(44),""))+1,0),"-"),"")</f>
        <v>45</v>
      </c>
      <c r="BK25" s="99">
        <f t="shared" ref="BK25:BK27" si="42">IF(C25="X",IF(AN25="DA",LEN(TRIM(U25))-LEN(SUBSTITUTE(U25,CHAR(44),""))+1,"-"),"")</f>
        <v>45</v>
      </c>
      <c r="BL25" s="100">
        <f t="shared" ref="BL25:BL27" si="43">IF(C25="X",IF(AN25="","Afectat sau NU?",IF(AN25="DA",((AG25+AH25)-(Z25+AA25))*24,"Nu a fost afectat producator/consumator")),"")</f>
        <v>0</v>
      </c>
      <c r="BM25" s="96">
        <f t="shared" ref="BM25:BM27" si="44">IF(C25="X",IF(AN25&lt;&gt;"DA","-",IF(AND(AN25="DA",BL25&lt;=0),LEN(TRIM(V25))-LEN(SUBSTITUTE(V25,CHAR(44),""))+1+LEN(TRIM(U25))-LEN(SUBSTITUTE(U25,CHAR(44),""))+1,0)),"")</f>
        <v>46</v>
      </c>
      <c r="BN25" s="97">
        <f t="shared" ref="BN25:BN27" si="45">IF(C25="X",IF(AN25="DA",LEN(TRIM(V25))-LEN(SUBSTITUTE(V25,CHAR(44),""))+1+LEN(TRIM(U25))-LEN(SUBSTITUTE(U25,CHAR(44),""))+1,"-"),"")</f>
        <v>46</v>
      </c>
    </row>
    <row r="26" spans="1:66" s="64" customFormat="1" ht="213.75" x14ac:dyDescent="0.25">
      <c r="A26" s="84">
        <f t="shared" si="36"/>
        <v>10</v>
      </c>
      <c r="B26" s="85" t="s">
        <v>86</v>
      </c>
      <c r="C26" s="85" t="s">
        <v>66</v>
      </c>
      <c r="D26" s="86" t="s">
        <v>740</v>
      </c>
      <c r="E26" s="85">
        <v>145952</v>
      </c>
      <c r="F26" s="85" t="s">
        <v>108</v>
      </c>
      <c r="G26" s="85" t="s">
        <v>85</v>
      </c>
      <c r="H26" s="87">
        <v>448296.46</v>
      </c>
      <c r="I26" s="87">
        <v>461833.47</v>
      </c>
      <c r="J26" s="87">
        <v>448296.46</v>
      </c>
      <c r="K26" s="87">
        <v>461833.47</v>
      </c>
      <c r="L26" s="85" t="s">
        <v>86</v>
      </c>
      <c r="M26" s="85" t="s">
        <v>86</v>
      </c>
      <c r="N26" s="85" t="s">
        <v>109</v>
      </c>
      <c r="O26" s="85" t="s">
        <v>108</v>
      </c>
      <c r="P26" s="85" t="s">
        <v>86</v>
      </c>
      <c r="Q26" s="85" t="s">
        <v>86</v>
      </c>
      <c r="R26" s="85" t="s">
        <v>86</v>
      </c>
      <c r="S26" s="85" t="s">
        <v>86</v>
      </c>
      <c r="T26" s="85" t="s">
        <v>88</v>
      </c>
      <c r="U26" s="85" t="s">
        <v>858</v>
      </c>
      <c r="V26" s="85" t="s">
        <v>89</v>
      </c>
      <c r="W26" s="202" t="s">
        <v>442</v>
      </c>
      <c r="X26" s="89">
        <v>44335</v>
      </c>
      <c r="Y26" s="90">
        <v>0.375</v>
      </c>
      <c r="Z26" s="89">
        <v>44335</v>
      </c>
      <c r="AA26" s="90">
        <v>0.66666666666666663</v>
      </c>
      <c r="AB26" s="85" t="s">
        <v>69</v>
      </c>
      <c r="AC26" s="85" t="s">
        <v>314</v>
      </c>
      <c r="AD26" s="91" t="s">
        <v>443</v>
      </c>
      <c r="AE26" s="331">
        <v>44335</v>
      </c>
      <c r="AF26" s="329">
        <v>0.375</v>
      </c>
      <c r="AG26" s="331">
        <v>44335</v>
      </c>
      <c r="AH26" s="329">
        <v>0.66666666666666663</v>
      </c>
      <c r="AI26" s="328">
        <v>44322</v>
      </c>
      <c r="AJ26" s="329">
        <v>0.50624999999999998</v>
      </c>
      <c r="AK26" s="328">
        <v>44322</v>
      </c>
      <c r="AL26" s="329">
        <v>0.4916666666666667</v>
      </c>
      <c r="AM26" s="330" t="s">
        <v>857</v>
      </c>
      <c r="AN26" s="330" t="s">
        <v>313</v>
      </c>
      <c r="AO26" s="93"/>
      <c r="AP26" s="94" t="s">
        <v>470</v>
      </c>
      <c r="AQ26" s="77"/>
      <c r="AR26" s="95" t="str">
        <f t="shared" si="18"/>
        <v/>
      </c>
      <c r="AS26" s="96" t="str">
        <f t="shared" si="19"/>
        <v/>
      </c>
      <c r="AT26" s="97" t="str">
        <f t="shared" si="20"/>
        <v/>
      </c>
      <c r="AU26" s="98" t="str">
        <f t="shared" si="21"/>
        <v/>
      </c>
      <c r="AV26" s="96" t="str">
        <f t="shared" si="22"/>
        <v/>
      </c>
      <c r="AW26" s="99" t="str">
        <f t="shared" si="23"/>
        <v/>
      </c>
      <c r="AX26" s="95" t="str">
        <f t="shared" si="24"/>
        <v/>
      </c>
      <c r="AY26" s="96" t="str">
        <f t="shared" si="25"/>
        <v/>
      </c>
      <c r="AZ26" s="97" t="str">
        <f t="shared" si="26"/>
        <v/>
      </c>
      <c r="BF26" s="100">
        <f t="shared" si="37"/>
        <v>8</v>
      </c>
      <c r="BG26" s="96">
        <f t="shared" si="38"/>
        <v>1</v>
      </c>
      <c r="BH26" s="97">
        <f t="shared" si="39"/>
        <v>1</v>
      </c>
      <c r="BI26" s="101">
        <f t="shared" si="40"/>
        <v>8</v>
      </c>
      <c r="BJ26" s="96">
        <f t="shared" si="41"/>
        <v>45</v>
      </c>
      <c r="BK26" s="99">
        <f t="shared" si="42"/>
        <v>45</v>
      </c>
      <c r="BL26" s="100">
        <f t="shared" si="43"/>
        <v>0</v>
      </c>
      <c r="BM26" s="96">
        <f t="shared" si="44"/>
        <v>46</v>
      </c>
      <c r="BN26" s="97">
        <f t="shared" si="45"/>
        <v>46</v>
      </c>
    </row>
    <row r="27" spans="1:66" s="64" customFormat="1" ht="214.5" thickBot="1" x14ac:dyDescent="0.3">
      <c r="A27" s="102">
        <f t="shared" si="36"/>
        <v>11</v>
      </c>
      <c r="B27" s="103" t="s">
        <v>86</v>
      </c>
      <c r="C27" s="103" t="s">
        <v>66</v>
      </c>
      <c r="D27" s="104" t="s">
        <v>740</v>
      </c>
      <c r="E27" s="103">
        <v>145943</v>
      </c>
      <c r="F27" s="103" t="s">
        <v>110</v>
      </c>
      <c r="G27" s="103" t="s">
        <v>85</v>
      </c>
      <c r="H27" s="105">
        <v>445948.45</v>
      </c>
      <c r="I27" s="105">
        <v>460774.96</v>
      </c>
      <c r="J27" s="105">
        <v>445948.45</v>
      </c>
      <c r="K27" s="105">
        <v>460774.96</v>
      </c>
      <c r="L27" s="103" t="s">
        <v>86</v>
      </c>
      <c r="M27" s="103" t="s">
        <v>86</v>
      </c>
      <c r="N27" s="103" t="s">
        <v>111</v>
      </c>
      <c r="O27" s="103" t="s">
        <v>110</v>
      </c>
      <c r="P27" s="103" t="s">
        <v>86</v>
      </c>
      <c r="Q27" s="103" t="s">
        <v>86</v>
      </c>
      <c r="R27" s="103" t="s">
        <v>86</v>
      </c>
      <c r="S27" s="103" t="s">
        <v>86</v>
      </c>
      <c r="T27" s="103" t="s">
        <v>88</v>
      </c>
      <c r="U27" s="103" t="s">
        <v>858</v>
      </c>
      <c r="V27" s="103" t="s">
        <v>89</v>
      </c>
      <c r="W27" s="106" t="s">
        <v>442</v>
      </c>
      <c r="X27" s="107">
        <v>44335</v>
      </c>
      <c r="Y27" s="108">
        <v>0.375</v>
      </c>
      <c r="Z27" s="107">
        <v>44335</v>
      </c>
      <c r="AA27" s="108">
        <v>0.66666666666666663</v>
      </c>
      <c r="AB27" s="103" t="s">
        <v>69</v>
      </c>
      <c r="AC27" s="103" t="s">
        <v>314</v>
      </c>
      <c r="AD27" s="109" t="s">
        <v>443</v>
      </c>
      <c r="AE27" s="357">
        <v>44335</v>
      </c>
      <c r="AF27" s="352">
        <v>0.375</v>
      </c>
      <c r="AG27" s="357">
        <v>44335</v>
      </c>
      <c r="AH27" s="352">
        <v>0.66666666666666663</v>
      </c>
      <c r="AI27" s="328">
        <v>44322</v>
      </c>
      <c r="AJ27" s="352">
        <v>0.50624999999999998</v>
      </c>
      <c r="AK27" s="353">
        <v>44322</v>
      </c>
      <c r="AL27" s="352">
        <v>0.4916666666666667</v>
      </c>
      <c r="AM27" s="354" t="s">
        <v>857</v>
      </c>
      <c r="AN27" s="354" t="s">
        <v>313</v>
      </c>
      <c r="AO27" s="113"/>
      <c r="AP27" s="114" t="s">
        <v>470</v>
      </c>
      <c r="AQ27" s="77"/>
      <c r="AR27" s="115" t="str">
        <f t="shared" si="18"/>
        <v/>
      </c>
      <c r="AS27" s="116" t="str">
        <f t="shared" si="19"/>
        <v/>
      </c>
      <c r="AT27" s="117" t="str">
        <f t="shared" si="20"/>
        <v/>
      </c>
      <c r="AU27" s="118" t="str">
        <f t="shared" si="21"/>
        <v/>
      </c>
      <c r="AV27" s="116" t="str">
        <f t="shared" si="22"/>
        <v/>
      </c>
      <c r="AW27" s="119" t="str">
        <f t="shared" si="23"/>
        <v/>
      </c>
      <c r="AX27" s="115" t="str">
        <f t="shared" si="24"/>
        <v/>
      </c>
      <c r="AY27" s="116" t="str">
        <f t="shared" si="25"/>
        <v/>
      </c>
      <c r="AZ27" s="117" t="str">
        <f t="shared" si="26"/>
        <v/>
      </c>
      <c r="BF27" s="120">
        <f t="shared" si="37"/>
        <v>8</v>
      </c>
      <c r="BG27" s="116">
        <f t="shared" si="38"/>
        <v>1</v>
      </c>
      <c r="BH27" s="117">
        <f t="shared" si="39"/>
        <v>1</v>
      </c>
      <c r="BI27" s="121">
        <f t="shared" si="40"/>
        <v>8</v>
      </c>
      <c r="BJ27" s="116">
        <f t="shared" si="41"/>
        <v>45</v>
      </c>
      <c r="BK27" s="119">
        <f t="shared" si="42"/>
        <v>45</v>
      </c>
      <c r="BL27" s="120">
        <f t="shared" si="43"/>
        <v>0</v>
      </c>
      <c r="BM27" s="116">
        <f t="shared" si="44"/>
        <v>46</v>
      </c>
      <c r="BN27" s="117">
        <f t="shared" si="45"/>
        <v>46</v>
      </c>
    </row>
    <row r="28" spans="1:66" s="64" customFormat="1" ht="99.75" x14ac:dyDescent="0.25">
      <c r="A28" s="66">
        <f t="shared" si="36"/>
        <v>12</v>
      </c>
      <c r="B28" s="67" t="s">
        <v>86</v>
      </c>
      <c r="C28" s="67" t="s">
        <v>66</v>
      </c>
      <c r="D28" s="68" t="s">
        <v>74</v>
      </c>
      <c r="E28" s="67">
        <v>144811</v>
      </c>
      <c r="F28" s="67" t="s">
        <v>93</v>
      </c>
      <c r="G28" s="67" t="s">
        <v>85</v>
      </c>
      <c r="H28" s="67">
        <v>420533.37</v>
      </c>
      <c r="I28" s="67">
        <v>493520.71</v>
      </c>
      <c r="J28" s="67">
        <v>420533.37</v>
      </c>
      <c r="K28" s="67">
        <v>493520.71</v>
      </c>
      <c r="L28" s="67" t="s">
        <v>86</v>
      </c>
      <c r="M28" s="67" t="s">
        <v>86</v>
      </c>
      <c r="N28" s="67" t="s">
        <v>86</v>
      </c>
      <c r="O28" s="67" t="s">
        <v>86</v>
      </c>
      <c r="P28" s="67" t="s">
        <v>86</v>
      </c>
      <c r="Q28" s="67" t="s">
        <v>86</v>
      </c>
      <c r="R28" s="67" t="s">
        <v>113</v>
      </c>
      <c r="S28" s="67" t="s">
        <v>93</v>
      </c>
      <c r="T28" s="67" t="s">
        <v>114</v>
      </c>
      <c r="U28" s="67" t="s">
        <v>115</v>
      </c>
      <c r="V28" s="67" t="s">
        <v>115</v>
      </c>
      <c r="W28" s="70" t="s">
        <v>442</v>
      </c>
      <c r="X28" s="71" t="s">
        <v>837</v>
      </c>
      <c r="Y28" s="72">
        <v>0.375</v>
      </c>
      <c r="Z28" s="71" t="s">
        <v>837</v>
      </c>
      <c r="AA28" s="72">
        <v>0.70833333333333337</v>
      </c>
      <c r="AB28" s="67" t="s">
        <v>69</v>
      </c>
      <c r="AC28" s="67" t="s">
        <v>314</v>
      </c>
      <c r="AD28" s="73" t="s">
        <v>836</v>
      </c>
      <c r="AE28" s="356">
        <v>44343</v>
      </c>
      <c r="AF28" s="345">
        <v>0.375</v>
      </c>
      <c r="AG28" s="344">
        <v>44343</v>
      </c>
      <c r="AH28" s="345">
        <v>0.70833333333333337</v>
      </c>
      <c r="AI28" s="344">
        <v>44335</v>
      </c>
      <c r="AJ28" s="345">
        <v>0.50902777777777775</v>
      </c>
      <c r="AK28" s="344">
        <v>44335</v>
      </c>
      <c r="AL28" s="345">
        <v>0.50347222222222221</v>
      </c>
      <c r="AM28" s="355" t="s">
        <v>873</v>
      </c>
      <c r="AN28" s="355" t="s">
        <v>313</v>
      </c>
      <c r="AO28" s="75"/>
      <c r="AP28" s="76" t="s">
        <v>471</v>
      </c>
      <c r="AQ28" s="77"/>
      <c r="AR28" s="78" t="str">
        <f t="shared" si="0"/>
        <v/>
      </c>
      <c r="AS28" s="79" t="str">
        <f t="shared" si="1"/>
        <v/>
      </c>
      <c r="AT28" s="80" t="str">
        <f t="shared" si="2"/>
        <v/>
      </c>
      <c r="AU28" s="81" t="str">
        <f t="shared" si="3"/>
        <v/>
      </c>
      <c r="AV28" s="79" t="str">
        <f t="shared" si="4"/>
        <v/>
      </c>
      <c r="AW28" s="82" t="str">
        <f t="shared" si="5"/>
        <v/>
      </c>
      <c r="AX28" s="78" t="str">
        <f t="shared" si="6"/>
        <v/>
      </c>
      <c r="AY28" s="79" t="str">
        <f t="shared" si="7"/>
        <v/>
      </c>
      <c r="AZ28" s="80" t="str">
        <f t="shared" si="8"/>
        <v/>
      </c>
      <c r="BF28" s="83">
        <f t="shared" si="9"/>
        <v>5</v>
      </c>
      <c r="BG28" s="79">
        <f t="shared" si="10"/>
        <v>1</v>
      </c>
      <c r="BH28" s="80">
        <f t="shared" si="11"/>
        <v>1</v>
      </c>
      <c r="BI28" s="370">
        <f t="shared" si="12"/>
        <v>5</v>
      </c>
      <c r="BJ28" s="79">
        <f t="shared" si="13"/>
        <v>1</v>
      </c>
      <c r="BK28" s="82">
        <f t="shared" si="14"/>
        <v>1</v>
      </c>
      <c r="BL28" s="361">
        <v>0</v>
      </c>
      <c r="BM28" s="79">
        <f t="shared" si="16"/>
        <v>2</v>
      </c>
      <c r="BN28" s="80">
        <f t="shared" si="17"/>
        <v>2</v>
      </c>
    </row>
    <row r="29" spans="1:66" s="64" customFormat="1" ht="214.5" thickBot="1" x14ac:dyDescent="0.3">
      <c r="A29" s="184">
        <f t="shared" si="36"/>
        <v>13</v>
      </c>
      <c r="B29" s="185" t="s">
        <v>86</v>
      </c>
      <c r="C29" s="185" t="s">
        <v>66</v>
      </c>
      <c r="D29" s="186" t="s">
        <v>74</v>
      </c>
      <c r="E29" s="185">
        <v>144811</v>
      </c>
      <c r="F29" s="185" t="s">
        <v>93</v>
      </c>
      <c r="G29" s="185" t="s">
        <v>85</v>
      </c>
      <c r="H29" s="187">
        <v>422864.33</v>
      </c>
      <c r="I29" s="187">
        <v>492914.95</v>
      </c>
      <c r="J29" s="187">
        <v>422864.33</v>
      </c>
      <c r="K29" s="187">
        <v>492914.95</v>
      </c>
      <c r="L29" s="185" t="s">
        <v>86</v>
      </c>
      <c r="M29" s="185" t="s">
        <v>86</v>
      </c>
      <c r="N29" s="185" t="s">
        <v>112</v>
      </c>
      <c r="O29" s="185" t="s">
        <v>93</v>
      </c>
      <c r="P29" s="185" t="s">
        <v>86</v>
      </c>
      <c r="Q29" s="185" t="s">
        <v>86</v>
      </c>
      <c r="R29" s="185" t="s">
        <v>86</v>
      </c>
      <c r="S29" s="185" t="s">
        <v>86</v>
      </c>
      <c r="T29" s="185" t="s">
        <v>88</v>
      </c>
      <c r="U29" s="185" t="s">
        <v>874</v>
      </c>
      <c r="V29" s="185" t="s">
        <v>89</v>
      </c>
      <c r="W29" s="188" t="s">
        <v>442</v>
      </c>
      <c r="X29" s="112" t="s">
        <v>837</v>
      </c>
      <c r="Y29" s="111">
        <v>0.375</v>
      </c>
      <c r="Z29" s="112" t="s">
        <v>837</v>
      </c>
      <c r="AA29" s="111">
        <v>0.70833333333333337</v>
      </c>
      <c r="AB29" s="185" t="s">
        <v>69</v>
      </c>
      <c r="AC29" s="185" t="s">
        <v>314</v>
      </c>
      <c r="AD29" s="189" t="s">
        <v>836</v>
      </c>
      <c r="AE29" s="359">
        <v>44343</v>
      </c>
      <c r="AF29" s="347">
        <v>0.375</v>
      </c>
      <c r="AG29" s="346">
        <v>44343</v>
      </c>
      <c r="AH29" s="347">
        <v>0.70833333333333337</v>
      </c>
      <c r="AI29" s="346">
        <v>44335</v>
      </c>
      <c r="AJ29" s="347">
        <v>0.51180555555555551</v>
      </c>
      <c r="AK29" s="346">
        <v>44335</v>
      </c>
      <c r="AL29" s="347">
        <v>0.50555555555555554</v>
      </c>
      <c r="AM29" s="358" t="s">
        <v>873</v>
      </c>
      <c r="AN29" s="358" t="s">
        <v>313</v>
      </c>
      <c r="AO29" s="131"/>
      <c r="AP29" s="132" t="s">
        <v>471</v>
      </c>
      <c r="AQ29" s="77"/>
      <c r="AR29" s="133" t="str">
        <f t="shared" si="0"/>
        <v/>
      </c>
      <c r="AS29" s="134" t="str">
        <f t="shared" si="1"/>
        <v/>
      </c>
      <c r="AT29" s="135" t="str">
        <f t="shared" si="2"/>
        <v/>
      </c>
      <c r="AU29" s="136" t="str">
        <f t="shared" si="3"/>
        <v/>
      </c>
      <c r="AV29" s="134" t="str">
        <f t="shared" si="4"/>
        <v/>
      </c>
      <c r="AW29" s="137" t="str">
        <f t="shared" si="5"/>
        <v/>
      </c>
      <c r="AX29" s="133" t="str">
        <f t="shared" si="6"/>
        <v/>
      </c>
      <c r="AY29" s="134" t="str">
        <f t="shared" si="7"/>
        <v/>
      </c>
      <c r="AZ29" s="135" t="str">
        <f t="shared" si="8"/>
        <v/>
      </c>
      <c r="BF29" s="138">
        <f t="shared" ref="BF29" si="46">IF(C29="X",IF(AN29="","Afectat sau NU?",IF(AN29="DA",IF(AK29="","Neinformat",NETWORKDAYS(AK29+AL29,AE29+AF29,$BS$2:$BS$14)-2),"Nu a fost afectat producator/consumator")),"")</f>
        <v>5</v>
      </c>
      <c r="BG29" s="134">
        <f t="shared" ref="BG29" si="47">IF(C29="X",IF(AN29="DA",IF(AND(BF29&gt;=5,AK29&lt;&gt;""),LEN(TRIM(V29))-LEN(SUBSTITUTE(V29,CHAR(44),""))+1,0),"-"),"")</f>
        <v>1</v>
      </c>
      <c r="BH29" s="135">
        <f t="shared" ref="BH29" si="48">IF(C29="X",IF(AN29="DA",LEN(TRIM(V29))-LEN(SUBSTITUTE(V29,CHAR(44),""))+1,"-"),"")</f>
        <v>1</v>
      </c>
      <c r="BI29" s="139">
        <f>IF(C29="X",IF(AN29="","Afectat sau NU?",IF(AN29="DA",IF(AI29="","Neinformat",NETWORKDAYS(AI29+AJ29,AE29+AF29,$BS$2:$BS$14)-2),"Nu a fost afectat producator/consumator")),"")</f>
        <v>5</v>
      </c>
      <c r="BJ29" s="134">
        <f>IF(C29="X",IF(AN29="DA",IF(AND(BI29&gt;=5,AI29&lt;&gt;""),LEN(TRIM(U29))-LEN(SUBSTITUTE(U29,CHAR(44),""))+1,0),"-"),"")</f>
        <v>45</v>
      </c>
      <c r="BK29" s="137">
        <f t="shared" ref="BK29" si="49">IF(C29="X",IF(AN29="DA",LEN(TRIM(U29))-LEN(SUBSTITUTE(U29,CHAR(44),""))+1,"-"),"")</f>
        <v>45</v>
      </c>
      <c r="BL29" s="360">
        <v>0</v>
      </c>
      <c r="BM29" s="134">
        <f t="shared" ref="BM29" si="50">IF(C29="X",IF(AN29&lt;&gt;"DA","-",IF(AND(AN29="DA",BL29&lt;=0),LEN(TRIM(V29))-LEN(SUBSTITUTE(V29,CHAR(44),""))+1+LEN(TRIM(U29))-LEN(SUBSTITUTE(U29,CHAR(44),""))+1,0)),"")</f>
        <v>46</v>
      </c>
      <c r="BN29" s="135">
        <f t="shared" ref="BN29" si="51">IF(C29="X",IF(AN29="DA",LEN(TRIM(V29))-LEN(SUBSTITUTE(V29,CHAR(44),""))+1+LEN(TRIM(U29))-LEN(SUBSTITUTE(U29,CHAR(44),""))+1,"-"),"")</f>
        <v>46</v>
      </c>
    </row>
    <row r="30" spans="1:66" s="64" customFormat="1" ht="29.25" thickBot="1" x14ac:dyDescent="0.3">
      <c r="A30" s="123">
        <f t="shared" si="36"/>
        <v>14</v>
      </c>
      <c r="B30" s="124" t="s">
        <v>86</v>
      </c>
      <c r="C30" s="124" t="s">
        <v>66</v>
      </c>
      <c r="D30" s="125" t="s">
        <v>75</v>
      </c>
      <c r="E30" s="124">
        <v>145676</v>
      </c>
      <c r="F30" s="124" t="s">
        <v>116</v>
      </c>
      <c r="G30" s="124" t="s">
        <v>85</v>
      </c>
      <c r="H30" s="126">
        <v>434864.28</v>
      </c>
      <c r="I30" s="126">
        <v>502349.67</v>
      </c>
      <c r="J30" s="126">
        <v>434864.28</v>
      </c>
      <c r="K30" s="126">
        <v>502349.67</v>
      </c>
      <c r="L30" s="124" t="s">
        <v>86</v>
      </c>
      <c r="M30" s="124" t="s">
        <v>86</v>
      </c>
      <c r="N30" s="124" t="s">
        <v>117</v>
      </c>
      <c r="O30" s="124" t="s">
        <v>116</v>
      </c>
      <c r="P30" s="124" t="s">
        <v>86</v>
      </c>
      <c r="Q30" s="124" t="s">
        <v>86</v>
      </c>
      <c r="R30" s="124" t="s">
        <v>86</v>
      </c>
      <c r="S30" s="124" t="s">
        <v>86</v>
      </c>
      <c r="T30" s="124" t="s">
        <v>88</v>
      </c>
      <c r="U30" s="124"/>
      <c r="V30" s="124" t="s">
        <v>89</v>
      </c>
      <c r="W30" s="127" t="s">
        <v>67</v>
      </c>
      <c r="X30" s="128"/>
      <c r="Y30" s="129"/>
      <c r="Z30" s="128"/>
      <c r="AA30" s="129"/>
      <c r="AB30" s="124" t="s">
        <v>69</v>
      </c>
      <c r="AC30" s="124"/>
      <c r="AD30" s="130"/>
      <c r="AE30" s="148"/>
      <c r="AF30" s="146"/>
      <c r="AG30" s="145"/>
      <c r="AH30" s="146"/>
      <c r="AI30" s="145"/>
      <c r="AJ30" s="146"/>
      <c r="AK30" s="145"/>
      <c r="AL30" s="146"/>
      <c r="AM30" s="149"/>
      <c r="AN30" s="149"/>
      <c r="AO30" s="149"/>
      <c r="AP30" s="150" t="s">
        <v>734</v>
      </c>
      <c r="AQ30" s="77"/>
      <c r="AR30" s="151" t="str">
        <f t="shared" si="0"/>
        <v/>
      </c>
      <c r="AS30" s="152" t="str">
        <f t="shared" si="1"/>
        <v/>
      </c>
      <c r="AT30" s="153" t="str">
        <f t="shared" si="2"/>
        <v/>
      </c>
      <c r="AU30" s="154" t="str">
        <f t="shared" si="3"/>
        <v/>
      </c>
      <c r="AV30" s="152" t="str">
        <f t="shared" si="4"/>
        <v/>
      </c>
      <c r="AW30" s="155" t="str">
        <f t="shared" si="5"/>
        <v/>
      </c>
      <c r="AX30" s="151" t="str">
        <f t="shared" si="6"/>
        <v/>
      </c>
      <c r="AY30" s="152" t="str">
        <f t="shared" si="7"/>
        <v/>
      </c>
      <c r="AZ30" s="153" t="str">
        <f t="shared" si="8"/>
        <v/>
      </c>
      <c r="BF30" s="156" t="str">
        <f t="shared" si="9"/>
        <v>Afectat sau NU?</v>
      </c>
      <c r="BG30" s="152" t="str">
        <f t="shared" si="10"/>
        <v>-</v>
      </c>
      <c r="BH30" s="153" t="str">
        <f t="shared" si="11"/>
        <v>-</v>
      </c>
      <c r="BI30" s="157" t="str">
        <f t="shared" si="12"/>
        <v>Afectat sau NU?</v>
      </c>
      <c r="BJ30" s="152" t="str">
        <f t="shared" si="13"/>
        <v>-</v>
      </c>
      <c r="BK30" s="155" t="str">
        <f t="shared" si="14"/>
        <v>-</v>
      </c>
      <c r="BL30" s="156" t="str">
        <f t="shared" si="15"/>
        <v>Afectat sau NU?</v>
      </c>
      <c r="BM30" s="152" t="str">
        <f t="shared" si="16"/>
        <v>-</v>
      </c>
      <c r="BN30" s="153" t="str">
        <f t="shared" si="17"/>
        <v>-</v>
      </c>
    </row>
    <row r="31" spans="1:66" s="64" customFormat="1" ht="157.5" thickBot="1" x14ac:dyDescent="0.3">
      <c r="A31" s="334">
        <f t="shared" si="36"/>
        <v>15</v>
      </c>
      <c r="B31" s="335" t="s">
        <v>86</v>
      </c>
      <c r="C31" s="335" t="s">
        <v>66</v>
      </c>
      <c r="D31" s="336" t="s">
        <v>70</v>
      </c>
      <c r="E31" s="337">
        <v>101760</v>
      </c>
      <c r="F31" s="337" t="s">
        <v>118</v>
      </c>
      <c r="G31" s="337" t="s">
        <v>119</v>
      </c>
      <c r="H31" s="338">
        <v>602275.49</v>
      </c>
      <c r="I31" s="338">
        <v>322657.23</v>
      </c>
      <c r="J31" s="338">
        <v>602275.49</v>
      </c>
      <c r="K31" s="338">
        <v>322657.23</v>
      </c>
      <c r="L31" s="335" t="s">
        <v>86</v>
      </c>
      <c r="M31" s="335" t="s">
        <v>86</v>
      </c>
      <c r="N31" s="337" t="s">
        <v>120</v>
      </c>
      <c r="O31" s="337" t="s">
        <v>121</v>
      </c>
      <c r="P31" s="335" t="s">
        <v>86</v>
      </c>
      <c r="Q31" s="335" t="s">
        <v>86</v>
      </c>
      <c r="R31" s="335" t="s">
        <v>86</v>
      </c>
      <c r="S31" s="335" t="s">
        <v>86</v>
      </c>
      <c r="T31" s="337" t="s">
        <v>88</v>
      </c>
      <c r="U31" s="337" t="s">
        <v>388</v>
      </c>
      <c r="V31" s="337" t="s">
        <v>122</v>
      </c>
      <c r="W31" s="339" t="s">
        <v>800</v>
      </c>
      <c r="X31" s="340"/>
      <c r="Y31" s="341"/>
      <c r="Z31" s="340"/>
      <c r="AA31" s="341"/>
      <c r="AB31" s="337" t="s">
        <v>71</v>
      </c>
      <c r="AC31" s="335" t="s">
        <v>799</v>
      </c>
      <c r="AD31" s="342" t="s">
        <v>387</v>
      </c>
      <c r="AE31" s="166"/>
      <c r="AF31" s="164"/>
      <c r="AG31" s="163"/>
      <c r="AH31" s="164"/>
      <c r="AI31" s="163"/>
      <c r="AJ31" s="164"/>
      <c r="AK31" s="163"/>
      <c r="AL31" s="164"/>
      <c r="AM31" s="167"/>
      <c r="AN31" s="167"/>
      <c r="AO31" s="167"/>
      <c r="AP31" s="168" t="s">
        <v>472</v>
      </c>
      <c r="AQ31" s="77"/>
      <c r="AR31" s="169" t="str">
        <f t="shared" si="0"/>
        <v/>
      </c>
      <c r="AS31" s="170" t="str">
        <f t="shared" si="1"/>
        <v/>
      </c>
      <c r="AT31" s="171" t="str">
        <f t="shared" si="2"/>
        <v/>
      </c>
      <c r="AU31" s="172" t="str">
        <f t="shared" si="3"/>
        <v/>
      </c>
      <c r="AV31" s="170" t="str">
        <f t="shared" si="4"/>
        <v/>
      </c>
      <c r="AW31" s="173" t="str">
        <f t="shared" si="5"/>
        <v/>
      </c>
      <c r="AX31" s="169" t="str">
        <f t="shared" si="6"/>
        <v/>
      </c>
      <c r="AY31" s="170" t="str">
        <f t="shared" si="7"/>
        <v/>
      </c>
      <c r="AZ31" s="171" t="str">
        <f t="shared" si="8"/>
        <v/>
      </c>
      <c r="BF31" s="174" t="str">
        <f t="shared" si="9"/>
        <v>Afectat sau NU?</v>
      </c>
      <c r="BG31" s="170" t="str">
        <f t="shared" si="10"/>
        <v>-</v>
      </c>
      <c r="BH31" s="171" t="str">
        <f t="shared" si="11"/>
        <v>-</v>
      </c>
      <c r="BI31" s="175" t="str">
        <f t="shared" si="12"/>
        <v>Afectat sau NU?</v>
      </c>
      <c r="BJ31" s="170" t="str">
        <f t="shared" si="13"/>
        <v>-</v>
      </c>
      <c r="BK31" s="173" t="str">
        <f t="shared" si="14"/>
        <v>-</v>
      </c>
      <c r="BL31" s="174" t="str">
        <f t="shared" si="15"/>
        <v>Afectat sau NU?</v>
      </c>
      <c r="BM31" s="170" t="str">
        <f t="shared" si="16"/>
        <v>-</v>
      </c>
      <c r="BN31" s="171" t="str">
        <f t="shared" si="17"/>
        <v>-</v>
      </c>
    </row>
    <row r="32" spans="1:66" s="64" customFormat="1" x14ac:dyDescent="0.25">
      <c r="A32" s="66">
        <f t="shared" si="36"/>
        <v>16</v>
      </c>
      <c r="B32" s="67" t="s">
        <v>86</v>
      </c>
      <c r="C32" s="67" t="s">
        <v>66</v>
      </c>
      <c r="D32" s="68" t="s">
        <v>72</v>
      </c>
      <c r="E32" s="67">
        <v>100629</v>
      </c>
      <c r="F32" s="67" t="s">
        <v>141</v>
      </c>
      <c r="G32" s="67" t="s">
        <v>142</v>
      </c>
      <c r="H32" s="69">
        <v>632481.62</v>
      </c>
      <c r="I32" s="69">
        <v>289201.63</v>
      </c>
      <c r="J32" s="69">
        <v>632481.62</v>
      </c>
      <c r="K32" s="69">
        <v>289201.63</v>
      </c>
      <c r="L32" s="67" t="s">
        <v>86</v>
      </c>
      <c r="M32" s="67" t="s">
        <v>86</v>
      </c>
      <c r="N32" s="67" t="s">
        <v>135</v>
      </c>
      <c r="O32" s="67" t="s">
        <v>136</v>
      </c>
      <c r="P32" s="67" t="s">
        <v>86</v>
      </c>
      <c r="Q32" s="67" t="s">
        <v>86</v>
      </c>
      <c r="R32" s="67" t="s">
        <v>86</v>
      </c>
      <c r="S32" s="67" t="s">
        <v>86</v>
      </c>
      <c r="T32" s="67" t="s">
        <v>88</v>
      </c>
      <c r="U32" s="67"/>
      <c r="V32" s="67" t="s">
        <v>129</v>
      </c>
      <c r="W32" s="70" t="s">
        <v>67</v>
      </c>
      <c r="X32" s="71"/>
      <c r="Y32" s="72"/>
      <c r="Z32" s="71"/>
      <c r="AA32" s="72"/>
      <c r="AB32" s="67" t="s">
        <v>71</v>
      </c>
      <c r="AC32" s="67"/>
      <c r="AD32" s="73"/>
      <c r="AE32" s="122"/>
      <c r="AF32" s="72"/>
      <c r="AG32" s="71"/>
      <c r="AH32" s="72"/>
      <c r="AI32" s="71"/>
      <c r="AJ32" s="72"/>
      <c r="AK32" s="71"/>
      <c r="AL32" s="72"/>
      <c r="AM32" s="75"/>
      <c r="AN32" s="75"/>
      <c r="AO32" s="75"/>
      <c r="AP32" s="168" t="s">
        <v>473</v>
      </c>
      <c r="AQ32" s="77"/>
      <c r="AR32" s="78" t="str">
        <f t="shared" si="0"/>
        <v/>
      </c>
      <c r="AS32" s="79" t="str">
        <f t="shared" si="1"/>
        <v/>
      </c>
      <c r="AT32" s="82" t="str">
        <f t="shared" si="2"/>
        <v/>
      </c>
      <c r="AU32" s="78" t="str">
        <f t="shared" si="3"/>
        <v/>
      </c>
      <c r="AV32" s="79" t="str">
        <f t="shared" si="4"/>
        <v/>
      </c>
      <c r="AW32" s="80" t="str">
        <f t="shared" si="5"/>
        <v/>
      </c>
      <c r="AX32" s="81" t="str">
        <f t="shared" si="6"/>
        <v/>
      </c>
      <c r="AY32" s="79" t="str">
        <f t="shared" si="7"/>
        <v/>
      </c>
      <c r="AZ32" s="80" t="str">
        <f t="shared" si="8"/>
        <v/>
      </c>
      <c r="BF32" s="83" t="str">
        <f t="shared" si="9"/>
        <v>Afectat sau NU?</v>
      </c>
      <c r="BG32" s="79" t="str">
        <f t="shared" si="10"/>
        <v>-</v>
      </c>
      <c r="BH32" s="82" t="str">
        <f t="shared" si="11"/>
        <v>-</v>
      </c>
      <c r="BI32" s="83" t="str">
        <f t="shared" si="12"/>
        <v>Afectat sau NU?</v>
      </c>
      <c r="BJ32" s="79" t="str">
        <f t="shared" si="13"/>
        <v>-</v>
      </c>
      <c r="BK32" s="80" t="str">
        <f t="shared" si="14"/>
        <v>-</v>
      </c>
      <c r="BL32" s="370" t="str">
        <f t="shared" si="15"/>
        <v>Afectat sau NU?</v>
      </c>
      <c r="BM32" s="79" t="str">
        <f t="shared" si="16"/>
        <v>-</v>
      </c>
      <c r="BN32" s="80" t="str">
        <f t="shared" si="17"/>
        <v>-</v>
      </c>
    </row>
    <row r="33" spans="1:66" s="64" customFormat="1" x14ac:dyDescent="0.25">
      <c r="A33" s="84">
        <f t="shared" si="36"/>
        <v>17</v>
      </c>
      <c r="B33" s="85" t="s">
        <v>86</v>
      </c>
      <c r="C33" s="85" t="s">
        <v>66</v>
      </c>
      <c r="D33" s="86" t="s">
        <v>72</v>
      </c>
      <c r="E33" s="85">
        <v>101813</v>
      </c>
      <c r="F33" s="85" t="s">
        <v>138</v>
      </c>
      <c r="G33" s="85" t="s">
        <v>142</v>
      </c>
      <c r="H33" s="87">
        <v>627947.05000000005</v>
      </c>
      <c r="I33" s="87">
        <v>291419.55</v>
      </c>
      <c r="J33" s="87">
        <v>627947.05000000005</v>
      </c>
      <c r="K33" s="87">
        <v>291419.55</v>
      </c>
      <c r="L33" s="85"/>
      <c r="M33" s="85"/>
      <c r="N33" s="85" t="s">
        <v>137</v>
      </c>
      <c r="O33" s="85" t="s">
        <v>138</v>
      </c>
      <c r="P33" s="85" t="s">
        <v>86</v>
      </c>
      <c r="Q33" s="85" t="s">
        <v>86</v>
      </c>
      <c r="R33" s="85" t="s">
        <v>86</v>
      </c>
      <c r="S33" s="85" t="s">
        <v>86</v>
      </c>
      <c r="T33" s="85" t="s">
        <v>88</v>
      </c>
      <c r="U33" s="85"/>
      <c r="V33" s="85" t="s">
        <v>143</v>
      </c>
      <c r="W33" s="88" t="s">
        <v>67</v>
      </c>
      <c r="X33" s="89"/>
      <c r="Y33" s="90"/>
      <c r="Z33" s="89"/>
      <c r="AA33" s="90"/>
      <c r="AB33" s="85" t="s">
        <v>71</v>
      </c>
      <c r="AC33" s="85"/>
      <c r="AD33" s="91"/>
      <c r="AE33" s="176"/>
      <c r="AF33" s="90"/>
      <c r="AG33" s="89"/>
      <c r="AH33" s="90"/>
      <c r="AI33" s="89"/>
      <c r="AJ33" s="90"/>
      <c r="AK33" s="89"/>
      <c r="AL33" s="90"/>
      <c r="AM33" s="93"/>
      <c r="AN33" s="93"/>
      <c r="AO33" s="93"/>
      <c r="AP33" s="94" t="s">
        <v>473</v>
      </c>
      <c r="AQ33" s="77"/>
      <c r="AR33" s="177" t="str">
        <f t="shared" ref="AR33:AR35" si="52">IF(B33="X",IF(AN33="","Afectat sau NU?",IF(AN33="DA",IF(((AK33+AL33)-(AE33+AF33))*24&lt;-720,"Neinformat",((AK33+AL33)-(AE33+AF33))*24),"Nu a fost afectat producator/consumator")),"")</f>
        <v/>
      </c>
      <c r="AS33" s="178" t="str">
        <f t="shared" ref="AS33:AS35" si="53">IF(B33="X",IF(AN33="DA",IF(AR33&lt;6,LEN(TRIM(V33))-LEN(SUBSTITUTE(V33,CHAR(44),""))+1,0),"-"),"")</f>
        <v/>
      </c>
      <c r="AT33" s="179" t="str">
        <f t="shared" ref="AT33:AT35" si="54">IF(B33="X",IF(AN33="DA",LEN(TRIM(V33))-LEN(SUBSTITUTE(V33,CHAR(44),""))+1,"-"),"")</f>
        <v/>
      </c>
      <c r="AU33" s="177" t="str">
        <f t="shared" ref="AU33:AU35" si="55">IF(B33="X",IF(AN33="","Afectat sau NU?",IF(AN33="DA",IF(((AI33+AJ33)-(AE33+AF33))*24&lt;-720,"Neinformat",((AI33+AJ33)-(AE33+AF33))*24),"Nu a fost afectat producator/consumator")),"")</f>
        <v/>
      </c>
      <c r="AV33" s="178" t="str">
        <f t="shared" ref="AV33:AV35" si="56">IF(B33="X",IF(AN33="DA",IF(AU33&lt;6,LEN(TRIM(U33))-LEN(SUBSTITUTE(U33,CHAR(44),""))+1,0),"-"),"")</f>
        <v/>
      </c>
      <c r="AW33" s="180" t="str">
        <f t="shared" ref="AW33:AW35" si="57">IF(B33="X",IF(AN33="DA",LEN(TRIM(U33))-LEN(SUBSTITUTE(U33,CHAR(44),""))+1,"-"),"")</f>
        <v/>
      </c>
      <c r="AX33" s="181" t="str">
        <f t="shared" ref="AX33:AX35" si="58">IF(B33="X",IF(AN33="","Afectat sau NU?",IF(AN33="DA",((AG33+AH33)-(AE33+AF33))*24,"Nu a fost afectat producator/consumator")),"")</f>
        <v/>
      </c>
      <c r="AY33" s="178" t="str">
        <f t="shared" ref="AY33:AY35" si="59">IF(B33="X",IF(AN33="DA",IF(AX33&gt;24,IF(BA33="NU",0,LEN(TRIM(V33))-LEN(SUBSTITUTE(V33,CHAR(44),""))+1),0),"-"),"")</f>
        <v/>
      </c>
      <c r="AZ33" s="180" t="str">
        <f t="shared" ref="AZ33:AZ35" si="60">IF(B33="X",IF(AN33="DA",IF(AX33&gt;24,LEN(TRIM(V33))-LEN(SUBSTITUTE(V33,CHAR(44),""))+1,0),"-"),"")</f>
        <v/>
      </c>
      <c r="BF33" s="182" t="str">
        <f t="shared" ref="BF33:BF35" si="61">IF(C33="X",IF(AN33="","Afectat sau NU?",IF(AN33="DA",IF(AK33="","Neinformat",NETWORKDAYS(AK33+AL33,AE33+AF33,$BS$2:$BS$14)-2),"Nu a fost afectat producator/consumator")),"")</f>
        <v>Afectat sau NU?</v>
      </c>
      <c r="BG33" s="178" t="str">
        <f t="shared" ref="BG33:BG35" si="62">IF(C33="X",IF(AN33="DA",IF(AND(BF33&gt;=5,AK33&lt;&gt;""),LEN(TRIM(V33))-LEN(SUBSTITUTE(V33,CHAR(44),""))+1,0),"-"),"")</f>
        <v>-</v>
      </c>
      <c r="BH33" s="179" t="str">
        <f t="shared" ref="BH33:BH35" si="63">IF(C33="X",IF(AN33="DA",LEN(TRIM(V33))-LEN(SUBSTITUTE(V33,CHAR(44),""))+1,"-"),"")</f>
        <v>-</v>
      </c>
      <c r="BI33" s="182" t="str">
        <f t="shared" ref="BI33:BI35" si="64">IF(C33="X",IF(AN33="","Afectat sau NU?",IF(AN33="DA",IF(AI33="","Neinformat",NETWORKDAYS(AI33+AJ33,AE33+AF33,$BS$2:$BS$14)-2),"Nu a fost afectat producator/consumator")),"")</f>
        <v>Afectat sau NU?</v>
      </c>
      <c r="BJ33" s="178" t="str">
        <f t="shared" ref="BJ33:BJ35" si="65">IF(C33="X",IF(AN33="DA",IF(AND(BI33&gt;=5,AI33&lt;&gt;""),LEN(TRIM(U33))-LEN(SUBSTITUTE(U33,CHAR(44),""))+1,0),"-"),"")</f>
        <v>-</v>
      </c>
      <c r="BK33" s="180" t="str">
        <f t="shared" ref="BK33:BK35" si="66">IF(C33="X",IF(AN33="DA",LEN(TRIM(U33))-LEN(SUBSTITUTE(U33,CHAR(44),""))+1,"-"),"")</f>
        <v>-</v>
      </c>
      <c r="BL33" s="183" t="str">
        <f t="shared" ref="BL33:BL35" si="67">IF(C33="X",IF(AN33="","Afectat sau NU?",IF(AN33="DA",((AG33+AH33)-(Z33+AA33))*24,"Nu a fost afectat producator/consumator")),"")</f>
        <v>Afectat sau NU?</v>
      </c>
      <c r="BM33" s="178" t="str">
        <f t="shared" ref="BM33:BM35" si="68">IF(C33="X",IF(AN33&lt;&gt;"DA","-",IF(AND(AN33="DA",BL33&lt;=0),LEN(TRIM(V33))-LEN(SUBSTITUTE(V33,CHAR(44),""))+1+LEN(TRIM(U33))-LEN(SUBSTITUTE(U33,CHAR(44),""))+1,0)),"")</f>
        <v>-</v>
      </c>
      <c r="BN33" s="180" t="str">
        <f t="shared" ref="BN33:BN35" si="69">IF(C33="X",IF(AN33="DA",LEN(TRIM(V33))-LEN(SUBSTITUTE(V33,CHAR(44),""))+1+LEN(TRIM(U33))-LEN(SUBSTITUTE(U33,CHAR(44),""))+1,"-"),"")</f>
        <v>-</v>
      </c>
    </row>
    <row r="34" spans="1:66" s="64" customFormat="1" ht="15" thickBot="1" x14ac:dyDescent="0.3">
      <c r="A34" s="184">
        <f t="shared" si="36"/>
        <v>18</v>
      </c>
      <c r="B34" s="185" t="s">
        <v>86</v>
      </c>
      <c r="C34" s="185" t="s">
        <v>66</v>
      </c>
      <c r="D34" s="186" t="s">
        <v>72</v>
      </c>
      <c r="E34" s="185">
        <v>100647</v>
      </c>
      <c r="F34" s="185" t="s">
        <v>140</v>
      </c>
      <c r="G34" s="185" t="s">
        <v>142</v>
      </c>
      <c r="H34" s="187">
        <v>628420.76</v>
      </c>
      <c r="I34" s="187">
        <v>296597.06</v>
      </c>
      <c r="J34" s="187">
        <v>628420.76</v>
      </c>
      <c r="K34" s="187">
        <v>296597.06</v>
      </c>
      <c r="L34" s="185"/>
      <c r="M34" s="185"/>
      <c r="N34" s="185" t="s">
        <v>139</v>
      </c>
      <c r="O34" s="185" t="s">
        <v>140</v>
      </c>
      <c r="P34" s="185" t="s">
        <v>86</v>
      </c>
      <c r="Q34" s="185" t="s">
        <v>86</v>
      </c>
      <c r="R34" s="185" t="s">
        <v>86</v>
      </c>
      <c r="S34" s="185" t="s">
        <v>86</v>
      </c>
      <c r="T34" s="185" t="s">
        <v>88</v>
      </c>
      <c r="U34" s="185"/>
      <c r="V34" s="185" t="s">
        <v>129</v>
      </c>
      <c r="W34" s="188" t="s">
        <v>67</v>
      </c>
      <c r="X34" s="112"/>
      <c r="Y34" s="111"/>
      <c r="Z34" s="112"/>
      <c r="AA34" s="111"/>
      <c r="AB34" s="185" t="s">
        <v>71</v>
      </c>
      <c r="AC34" s="185"/>
      <c r="AD34" s="189"/>
      <c r="AE34" s="190"/>
      <c r="AF34" s="111"/>
      <c r="AG34" s="112"/>
      <c r="AH34" s="111"/>
      <c r="AI34" s="112"/>
      <c r="AJ34" s="111"/>
      <c r="AK34" s="112"/>
      <c r="AL34" s="111"/>
      <c r="AM34" s="113"/>
      <c r="AN34" s="113"/>
      <c r="AO34" s="113"/>
      <c r="AP34" s="132" t="s">
        <v>473</v>
      </c>
      <c r="AQ34" s="77"/>
      <c r="AR34" s="191" t="str">
        <f t="shared" si="52"/>
        <v/>
      </c>
      <c r="AS34" s="192" t="str">
        <f t="shared" si="53"/>
        <v/>
      </c>
      <c r="AT34" s="193" t="str">
        <f t="shared" si="54"/>
        <v/>
      </c>
      <c r="AU34" s="191" t="str">
        <f t="shared" si="55"/>
        <v/>
      </c>
      <c r="AV34" s="192" t="str">
        <f t="shared" si="56"/>
        <v/>
      </c>
      <c r="AW34" s="194" t="str">
        <f t="shared" si="57"/>
        <v/>
      </c>
      <c r="AX34" s="195" t="str">
        <f t="shared" si="58"/>
        <v/>
      </c>
      <c r="AY34" s="192" t="str">
        <f t="shared" si="59"/>
        <v/>
      </c>
      <c r="AZ34" s="194" t="str">
        <f t="shared" si="60"/>
        <v/>
      </c>
      <c r="BF34" s="196" t="str">
        <f t="shared" si="61"/>
        <v>Afectat sau NU?</v>
      </c>
      <c r="BG34" s="192" t="str">
        <f t="shared" si="62"/>
        <v>-</v>
      </c>
      <c r="BH34" s="193" t="str">
        <f t="shared" si="63"/>
        <v>-</v>
      </c>
      <c r="BI34" s="196" t="str">
        <f t="shared" si="64"/>
        <v>Afectat sau NU?</v>
      </c>
      <c r="BJ34" s="192" t="str">
        <f t="shared" si="65"/>
        <v>-</v>
      </c>
      <c r="BK34" s="194" t="str">
        <f t="shared" si="66"/>
        <v>-</v>
      </c>
      <c r="BL34" s="197" t="str">
        <f t="shared" si="67"/>
        <v>Afectat sau NU?</v>
      </c>
      <c r="BM34" s="192" t="str">
        <f t="shared" si="68"/>
        <v>-</v>
      </c>
      <c r="BN34" s="194" t="str">
        <f t="shared" si="69"/>
        <v>-</v>
      </c>
    </row>
    <row r="35" spans="1:66" s="64" customFormat="1" ht="15" thickBot="1" x14ac:dyDescent="0.3">
      <c r="A35" s="123">
        <f t="shared" si="36"/>
        <v>19</v>
      </c>
      <c r="B35" s="124" t="s">
        <v>86</v>
      </c>
      <c r="C35" s="124" t="s">
        <v>66</v>
      </c>
      <c r="D35" s="125" t="s">
        <v>73</v>
      </c>
      <c r="E35" s="124">
        <v>114596</v>
      </c>
      <c r="F35" s="124" t="s">
        <v>147</v>
      </c>
      <c r="G35" s="124" t="s">
        <v>148</v>
      </c>
      <c r="H35" s="126">
        <v>481685.76000000001</v>
      </c>
      <c r="I35" s="126">
        <v>529831.52</v>
      </c>
      <c r="J35" s="126">
        <v>481685.76000000001</v>
      </c>
      <c r="K35" s="126">
        <v>529831.52</v>
      </c>
      <c r="L35" s="124"/>
      <c r="M35" s="124"/>
      <c r="N35" s="124" t="s">
        <v>149</v>
      </c>
      <c r="O35" s="124" t="s">
        <v>147</v>
      </c>
      <c r="P35" s="124"/>
      <c r="Q35" s="124"/>
      <c r="R35" s="124"/>
      <c r="S35" s="124"/>
      <c r="T35" s="124" t="s">
        <v>88</v>
      </c>
      <c r="U35" s="124"/>
      <c r="V35" s="124" t="s">
        <v>89</v>
      </c>
      <c r="W35" s="127" t="s">
        <v>67</v>
      </c>
      <c r="X35" s="128"/>
      <c r="Y35" s="129"/>
      <c r="Z35" s="128"/>
      <c r="AA35" s="129"/>
      <c r="AB35" s="124" t="s">
        <v>78</v>
      </c>
      <c r="AC35" s="124"/>
      <c r="AD35" s="130"/>
      <c r="AE35" s="198"/>
      <c r="AF35" s="129"/>
      <c r="AG35" s="128"/>
      <c r="AH35" s="129"/>
      <c r="AI35" s="128"/>
      <c r="AJ35" s="129"/>
      <c r="AK35" s="128"/>
      <c r="AL35" s="129"/>
      <c r="AM35" s="131"/>
      <c r="AN35" s="131"/>
      <c r="AO35" s="131"/>
      <c r="AP35" s="132" t="s">
        <v>474</v>
      </c>
      <c r="AQ35" s="77"/>
      <c r="AR35" s="115" t="str">
        <f t="shared" si="52"/>
        <v/>
      </c>
      <c r="AS35" s="116" t="str">
        <f t="shared" si="53"/>
        <v/>
      </c>
      <c r="AT35" s="117" t="str">
        <f t="shared" si="54"/>
        <v/>
      </c>
      <c r="AU35" s="118" t="str">
        <f t="shared" si="55"/>
        <v/>
      </c>
      <c r="AV35" s="116" t="str">
        <f t="shared" si="56"/>
        <v/>
      </c>
      <c r="AW35" s="119" t="str">
        <f t="shared" si="57"/>
        <v/>
      </c>
      <c r="AX35" s="115" t="str">
        <f t="shared" si="58"/>
        <v/>
      </c>
      <c r="AY35" s="116" t="str">
        <f t="shared" si="59"/>
        <v/>
      </c>
      <c r="AZ35" s="117" t="str">
        <f t="shared" si="60"/>
        <v/>
      </c>
      <c r="BF35" s="120" t="str">
        <f t="shared" si="61"/>
        <v>Afectat sau NU?</v>
      </c>
      <c r="BG35" s="116" t="str">
        <f t="shared" si="62"/>
        <v>-</v>
      </c>
      <c r="BH35" s="117" t="str">
        <f t="shared" si="63"/>
        <v>-</v>
      </c>
      <c r="BI35" s="121" t="str">
        <f t="shared" si="64"/>
        <v>Afectat sau NU?</v>
      </c>
      <c r="BJ35" s="116" t="str">
        <f t="shared" si="65"/>
        <v>-</v>
      </c>
      <c r="BK35" s="119" t="str">
        <f t="shared" si="66"/>
        <v>-</v>
      </c>
      <c r="BL35" s="120" t="str">
        <f t="shared" si="67"/>
        <v>Afectat sau NU?</v>
      </c>
      <c r="BM35" s="116" t="str">
        <f t="shared" si="68"/>
        <v>-</v>
      </c>
      <c r="BN35" s="117" t="str">
        <f t="shared" si="69"/>
        <v>-</v>
      </c>
    </row>
    <row r="36" spans="1:66" s="64" customFormat="1" ht="29.25" thickBot="1" x14ac:dyDescent="0.3">
      <c r="A36" s="140">
        <f t="shared" si="36"/>
        <v>20</v>
      </c>
      <c r="B36" s="141" t="s">
        <v>86</v>
      </c>
      <c r="C36" s="141" t="s">
        <v>66</v>
      </c>
      <c r="D36" s="142" t="s">
        <v>76</v>
      </c>
      <c r="E36" s="141">
        <v>42110</v>
      </c>
      <c r="F36" s="141" t="s">
        <v>144</v>
      </c>
      <c r="G36" s="141" t="s">
        <v>145</v>
      </c>
      <c r="H36" s="143">
        <v>474571.17</v>
      </c>
      <c r="I36" s="143">
        <v>476371.61</v>
      </c>
      <c r="J36" s="143">
        <v>474571.17</v>
      </c>
      <c r="K36" s="143">
        <v>476371.61</v>
      </c>
      <c r="L36" s="141" t="s">
        <v>86</v>
      </c>
      <c r="M36" s="141" t="s">
        <v>86</v>
      </c>
      <c r="N36" s="141" t="s">
        <v>146</v>
      </c>
      <c r="O36" s="141" t="s">
        <v>144</v>
      </c>
      <c r="P36" s="141" t="s">
        <v>86</v>
      </c>
      <c r="Q36" s="141" t="s">
        <v>86</v>
      </c>
      <c r="R36" s="141" t="s">
        <v>86</v>
      </c>
      <c r="S36" s="141" t="s">
        <v>86</v>
      </c>
      <c r="T36" s="141" t="s">
        <v>88</v>
      </c>
      <c r="U36" s="141"/>
      <c r="V36" s="141" t="s">
        <v>129</v>
      </c>
      <c r="W36" s="144" t="s">
        <v>77</v>
      </c>
      <c r="X36" s="145"/>
      <c r="Y36" s="146"/>
      <c r="Z36" s="145"/>
      <c r="AA36" s="146"/>
      <c r="AB36" s="141" t="s">
        <v>69</v>
      </c>
      <c r="AC36" s="141"/>
      <c r="AD36" s="147"/>
      <c r="AE36" s="199"/>
      <c r="AF36" s="146"/>
      <c r="AG36" s="145"/>
      <c r="AH36" s="146"/>
      <c r="AI36" s="145"/>
      <c r="AJ36" s="146"/>
      <c r="AK36" s="145"/>
      <c r="AL36" s="146"/>
      <c r="AM36" s="149"/>
      <c r="AN36" s="149"/>
      <c r="AO36" s="149"/>
      <c r="AP36" s="150" t="s">
        <v>475</v>
      </c>
      <c r="AQ36" s="77"/>
      <c r="AR36" s="151" t="str">
        <f t="shared" si="0"/>
        <v/>
      </c>
      <c r="AS36" s="152" t="str">
        <f t="shared" si="1"/>
        <v/>
      </c>
      <c r="AT36" s="153" t="str">
        <f t="shared" si="2"/>
        <v/>
      </c>
      <c r="AU36" s="154" t="str">
        <f t="shared" si="3"/>
        <v/>
      </c>
      <c r="AV36" s="152" t="str">
        <f t="shared" si="4"/>
        <v/>
      </c>
      <c r="AW36" s="155" t="str">
        <f t="shared" si="5"/>
        <v/>
      </c>
      <c r="AX36" s="151" t="str">
        <f t="shared" si="6"/>
        <v/>
      </c>
      <c r="AY36" s="152" t="str">
        <f t="shared" si="7"/>
        <v/>
      </c>
      <c r="AZ36" s="153" t="str">
        <f t="shared" si="8"/>
        <v/>
      </c>
      <c r="BF36" s="156" t="str">
        <f t="shared" si="9"/>
        <v>Afectat sau NU?</v>
      </c>
      <c r="BG36" s="152" t="str">
        <f t="shared" si="10"/>
        <v>-</v>
      </c>
      <c r="BH36" s="153" t="str">
        <f t="shared" si="11"/>
        <v>-</v>
      </c>
      <c r="BI36" s="157" t="str">
        <f t="shared" si="12"/>
        <v>Afectat sau NU?</v>
      </c>
      <c r="BJ36" s="152" t="str">
        <f t="shared" si="13"/>
        <v>-</v>
      </c>
      <c r="BK36" s="155" t="str">
        <f t="shared" si="14"/>
        <v>-</v>
      </c>
      <c r="BL36" s="156" t="str">
        <f t="shared" si="15"/>
        <v>Afectat sau NU?</v>
      </c>
      <c r="BM36" s="152" t="str">
        <f t="shared" si="16"/>
        <v>-</v>
      </c>
      <c r="BN36" s="153" t="str">
        <f t="shared" si="17"/>
        <v>-</v>
      </c>
    </row>
    <row r="37" spans="1:66" s="64" customFormat="1" ht="28.5" x14ac:dyDescent="0.25">
      <c r="A37" s="66">
        <f t="shared" si="36"/>
        <v>21</v>
      </c>
      <c r="B37" s="67" t="s">
        <v>86</v>
      </c>
      <c r="C37" s="67" t="s">
        <v>66</v>
      </c>
      <c r="D37" s="68" t="s">
        <v>79</v>
      </c>
      <c r="E37" s="67">
        <v>42432</v>
      </c>
      <c r="F37" s="67" t="s">
        <v>152</v>
      </c>
      <c r="G37" s="67" t="s">
        <v>145</v>
      </c>
      <c r="H37" s="69">
        <v>543202.21</v>
      </c>
      <c r="I37" s="69">
        <v>455663.91</v>
      </c>
      <c r="J37" s="69">
        <v>543202.21</v>
      </c>
      <c r="K37" s="69">
        <v>455663.91</v>
      </c>
      <c r="L37" s="67" t="s">
        <v>86</v>
      </c>
      <c r="M37" s="67" t="s">
        <v>86</v>
      </c>
      <c r="N37" s="67" t="s">
        <v>150</v>
      </c>
      <c r="O37" s="67" t="s">
        <v>152</v>
      </c>
      <c r="P37" s="67" t="s">
        <v>86</v>
      </c>
      <c r="Q37" s="67" t="s">
        <v>86</v>
      </c>
      <c r="R37" s="67" t="s">
        <v>86</v>
      </c>
      <c r="S37" s="67" t="s">
        <v>86</v>
      </c>
      <c r="T37" s="67" t="s">
        <v>88</v>
      </c>
      <c r="U37" s="67"/>
      <c r="V37" s="67" t="s">
        <v>129</v>
      </c>
      <c r="W37" s="70" t="s">
        <v>67</v>
      </c>
      <c r="X37" s="71"/>
      <c r="Y37" s="72"/>
      <c r="Z37" s="71"/>
      <c r="AA37" s="72"/>
      <c r="AB37" s="67" t="s">
        <v>78</v>
      </c>
      <c r="AC37" s="67"/>
      <c r="AD37" s="73"/>
      <c r="AE37" s="122"/>
      <c r="AF37" s="72"/>
      <c r="AG37" s="71"/>
      <c r="AH37" s="72"/>
      <c r="AI37" s="71"/>
      <c r="AJ37" s="72"/>
      <c r="AK37" s="71"/>
      <c r="AL37" s="72"/>
      <c r="AM37" s="75"/>
      <c r="AN37" s="75"/>
      <c r="AO37" s="75"/>
      <c r="AP37" s="76" t="s">
        <v>476</v>
      </c>
      <c r="AQ37" s="77"/>
      <c r="AR37" s="78" t="str">
        <f t="shared" si="0"/>
        <v/>
      </c>
      <c r="AS37" s="79" t="str">
        <f t="shared" si="1"/>
        <v/>
      </c>
      <c r="AT37" s="82" t="str">
        <f t="shared" si="2"/>
        <v/>
      </c>
      <c r="AU37" s="78" t="str">
        <f t="shared" si="3"/>
        <v/>
      </c>
      <c r="AV37" s="79" t="str">
        <f t="shared" si="4"/>
        <v/>
      </c>
      <c r="AW37" s="80" t="str">
        <f t="shared" si="5"/>
        <v/>
      </c>
      <c r="AX37" s="81" t="str">
        <f t="shared" si="6"/>
        <v/>
      </c>
      <c r="AY37" s="79" t="str">
        <f t="shared" si="7"/>
        <v/>
      </c>
      <c r="AZ37" s="80" t="str">
        <f t="shared" si="8"/>
        <v/>
      </c>
      <c r="BF37" s="83" t="str">
        <f t="shared" si="9"/>
        <v>Afectat sau NU?</v>
      </c>
      <c r="BG37" s="79" t="str">
        <f t="shared" si="10"/>
        <v>-</v>
      </c>
      <c r="BH37" s="82" t="str">
        <f t="shared" si="11"/>
        <v>-</v>
      </c>
      <c r="BI37" s="83" t="str">
        <f t="shared" si="12"/>
        <v>Afectat sau NU?</v>
      </c>
      <c r="BJ37" s="79" t="str">
        <f t="shared" si="13"/>
        <v>-</v>
      </c>
      <c r="BK37" s="80" t="str">
        <f t="shared" si="14"/>
        <v>-</v>
      </c>
      <c r="BL37" s="370" t="str">
        <f t="shared" si="15"/>
        <v>Afectat sau NU?</v>
      </c>
      <c r="BM37" s="79" t="str">
        <f t="shared" si="16"/>
        <v>-</v>
      </c>
      <c r="BN37" s="80" t="str">
        <f t="shared" si="17"/>
        <v>-</v>
      </c>
    </row>
    <row r="38" spans="1:66" s="64" customFormat="1" ht="29.25" thickBot="1" x14ac:dyDescent="0.3">
      <c r="A38" s="184">
        <f t="shared" si="36"/>
        <v>22</v>
      </c>
      <c r="B38" s="185" t="s">
        <v>86</v>
      </c>
      <c r="C38" s="185" t="s">
        <v>66</v>
      </c>
      <c r="D38" s="186" t="s">
        <v>79</v>
      </c>
      <c r="E38" s="185">
        <v>42432</v>
      </c>
      <c r="F38" s="185" t="s">
        <v>152</v>
      </c>
      <c r="G38" s="185" t="s">
        <v>145</v>
      </c>
      <c r="H38" s="187">
        <v>543067.84</v>
      </c>
      <c r="I38" s="187">
        <v>456573.21</v>
      </c>
      <c r="J38" s="187">
        <v>543067.84</v>
      </c>
      <c r="K38" s="187">
        <v>456573.21</v>
      </c>
      <c r="L38" s="185" t="s">
        <v>86</v>
      </c>
      <c r="M38" s="185" t="s">
        <v>86</v>
      </c>
      <c r="N38" s="185" t="s">
        <v>151</v>
      </c>
      <c r="O38" s="185" t="s">
        <v>153</v>
      </c>
      <c r="P38" s="185" t="s">
        <v>86</v>
      </c>
      <c r="Q38" s="185" t="s">
        <v>86</v>
      </c>
      <c r="R38" s="185" t="s">
        <v>86</v>
      </c>
      <c r="S38" s="185" t="s">
        <v>86</v>
      </c>
      <c r="T38" s="185" t="s">
        <v>88</v>
      </c>
      <c r="U38" s="185"/>
      <c r="V38" s="185" t="s">
        <v>129</v>
      </c>
      <c r="W38" s="188" t="s">
        <v>67</v>
      </c>
      <c r="X38" s="112"/>
      <c r="Y38" s="111"/>
      <c r="Z38" s="112"/>
      <c r="AA38" s="111"/>
      <c r="AB38" s="185" t="s">
        <v>78</v>
      </c>
      <c r="AC38" s="185"/>
      <c r="AD38" s="189"/>
      <c r="AE38" s="190"/>
      <c r="AF38" s="111"/>
      <c r="AG38" s="112"/>
      <c r="AH38" s="111"/>
      <c r="AI38" s="112"/>
      <c r="AJ38" s="111"/>
      <c r="AK38" s="112"/>
      <c r="AL38" s="111"/>
      <c r="AM38" s="113"/>
      <c r="AN38" s="113"/>
      <c r="AO38" s="113"/>
      <c r="AP38" s="114" t="s">
        <v>476</v>
      </c>
      <c r="AQ38" s="77"/>
      <c r="AR38" s="191" t="str">
        <f t="shared" ref="AR38" si="70">IF(B38="X",IF(AN38="","Afectat sau NU?",IF(AN38="DA",IF(((AK38+AL38)-(AE38+AF38))*24&lt;-720,"Neinformat",((AK38+AL38)-(AE38+AF38))*24),"Nu a fost afectat producator/consumator")),"")</f>
        <v/>
      </c>
      <c r="AS38" s="192" t="str">
        <f t="shared" ref="AS38" si="71">IF(B38="X",IF(AN38="DA",IF(AR38&lt;6,LEN(TRIM(V38))-LEN(SUBSTITUTE(V38,CHAR(44),""))+1,0),"-"),"")</f>
        <v/>
      </c>
      <c r="AT38" s="193" t="str">
        <f t="shared" ref="AT38" si="72">IF(B38="X",IF(AN38="DA",LEN(TRIM(V38))-LEN(SUBSTITUTE(V38,CHAR(44),""))+1,"-"),"")</f>
        <v/>
      </c>
      <c r="AU38" s="191" t="str">
        <f t="shared" ref="AU38" si="73">IF(B38="X",IF(AN38="","Afectat sau NU?",IF(AN38="DA",IF(((AI38+AJ38)-(AE38+AF38))*24&lt;-720,"Neinformat",((AI38+AJ38)-(AE38+AF38))*24),"Nu a fost afectat producator/consumator")),"")</f>
        <v/>
      </c>
      <c r="AV38" s="192" t="str">
        <f t="shared" ref="AV38" si="74">IF(B38="X",IF(AN38="DA",IF(AU38&lt;6,LEN(TRIM(U38))-LEN(SUBSTITUTE(U38,CHAR(44),""))+1,0),"-"),"")</f>
        <v/>
      </c>
      <c r="AW38" s="194" t="str">
        <f t="shared" ref="AW38" si="75">IF(B38="X",IF(AN38="DA",LEN(TRIM(U38))-LEN(SUBSTITUTE(U38,CHAR(44),""))+1,"-"),"")</f>
        <v/>
      </c>
      <c r="AX38" s="195" t="str">
        <f t="shared" ref="AX38" si="76">IF(B38="X",IF(AN38="","Afectat sau NU?",IF(AN38="DA",((AG38+AH38)-(AE38+AF38))*24,"Nu a fost afectat producator/consumator")),"")</f>
        <v/>
      </c>
      <c r="AY38" s="192" t="str">
        <f t="shared" ref="AY38" si="77">IF(B38="X",IF(AN38="DA",IF(AX38&gt;24,IF(BA38="NU",0,LEN(TRIM(V38))-LEN(SUBSTITUTE(V38,CHAR(44),""))+1),0),"-"),"")</f>
        <v/>
      </c>
      <c r="AZ38" s="194" t="str">
        <f t="shared" ref="AZ38" si="78">IF(B38="X",IF(AN38="DA",IF(AX38&gt;24,LEN(TRIM(V38))-LEN(SUBSTITUTE(V38,CHAR(44),""))+1,0),"-"),"")</f>
        <v/>
      </c>
      <c r="BF38" s="196" t="str">
        <f t="shared" ref="BF38" si="79">IF(C38="X",IF(AN38="","Afectat sau NU?",IF(AN38="DA",IF(AK38="","Neinformat",NETWORKDAYS(AK38+AL38,AE38+AF38,$BS$2:$BS$14)-2),"Nu a fost afectat producator/consumator")),"")</f>
        <v>Afectat sau NU?</v>
      </c>
      <c r="BG38" s="192" t="str">
        <f t="shared" ref="BG38" si="80">IF(C38="X",IF(AN38="DA",IF(AND(BF38&gt;=5,AK38&lt;&gt;""),LEN(TRIM(V38))-LEN(SUBSTITUTE(V38,CHAR(44),""))+1,0),"-"),"")</f>
        <v>-</v>
      </c>
      <c r="BH38" s="193" t="str">
        <f t="shared" ref="BH38" si="81">IF(C38="X",IF(AN38="DA",LEN(TRIM(V38))-LEN(SUBSTITUTE(V38,CHAR(44),""))+1,"-"),"")</f>
        <v>-</v>
      </c>
      <c r="BI38" s="196" t="str">
        <f t="shared" ref="BI38" si="82">IF(C38="X",IF(AN38="","Afectat sau NU?",IF(AN38="DA",IF(AI38="","Neinformat",NETWORKDAYS(AI38+AJ38,AE38+AF38,$BS$2:$BS$14)-2),"Nu a fost afectat producator/consumator")),"")</f>
        <v>Afectat sau NU?</v>
      </c>
      <c r="BJ38" s="192" t="str">
        <f t="shared" ref="BJ38" si="83">IF(C38="X",IF(AN38="DA",IF(AND(BI38&gt;=5,AI38&lt;&gt;""),LEN(TRIM(U38))-LEN(SUBSTITUTE(U38,CHAR(44),""))+1,0),"-"),"")</f>
        <v>-</v>
      </c>
      <c r="BK38" s="194" t="str">
        <f t="shared" ref="BK38" si="84">IF(C38="X",IF(AN38="DA",LEN(TRIM(U38))-LEN(SUBSTITUTE(U38,CHAR(44),""))+1,"-"),"")</f>
        <v>-</v>
      </c>
      <c r="BL38" s="197" t="str">
        <f t="shared" ref="BL38" si="85">IF(C38="X",IF(AN38="","Afectat sau NU?",IF(AN38="DA",((AG38+AH38)-(Z38+AA38))*24,"Nu a fost afectat producator/consumator")),"")</f>
        <v>Afectat sau NU?</v>
      </c>
      <c r="BM38" s="192" t="str">
        <f t="shared" ref="BM38" si="86">IF(C38="X",IF(AN38&lt;&gt;"DA","-",IF(AND(AN38="DA",BL38&lt;=0),LEN(TRIM(V38))-LEN(SUBSTITUTE(V38,CHAR(44),""))+1+LEN(TRIM(U38))-LEN(SUBSTITUTE(U38,CHAR(44),""))+1,0)),"")</f>
        <v>-</v>
      </c>
      <c r="BN38" s="194" t="str">
        <f t="shared" ref="BN38" si="87">IF(C38="X",IF(AN38="DA",LEN(TRIM(V38))-LEN(SUBSTITUTE(V38,CHAR(44),""))+1+LEN(TRIM(U38))-LEN(SUBSTITUTE(U38,CHAR(44),""))+1,"-"),"")</f>
        <v>-</v>
      </c>
    </row>
    <row r="39" spans="1:66" s="64" customFormat="1" ht="15" thickBot="1" x14ac:dyDescent="0.3">
      <c r="A39" s="140">
        <f>SUM(1,A38)</f>
        <v>23</v>
      </c>
      <c r="B39" s="141" t="s">
        <v>86</v>
      </c>
      <c r="C39" s="141" t="s">
        <v>66</v>
      </c>
      <c r="D39" s="142" t="s">
        <v>80</v>
      </c>
      <c r="E39" s="141">
        <v>95284</v>
      </c>
      <c r="F39" s="141" t="s">
        <v>131</v>
      </c>
      <c r="G39" s="141" t="s">
        <v>131</v>
      </c>
      <c r="H39" s="143">
        <v>688243.26</v>
      </c>
      <c r="I39" s="143">
        <v>633571.56000000006</v>
      </c>
      <c r="J39" s="143">
        <v>688243.26</v>
      </c>
      <c r="K39" s="143">
        <v>633571.56000000006</v>
      </c>
      <c r="L39" s="159" t="s">
        <v>86</v>
      </c>
      <c r="M39" s="159" t="s">
        <v>86</v>
      </c>
      <c r="N39" s="141" t="s">
        <v>132</v>
      </c>
      <c r="O39" s="141" t="s">
        <v>130</v>
      </c>
      <c r="P39" s="141" t="s">
        <v>86</v>
      </c>
      <c r="Q39" s="141" t="s">
        <v>86</v>
      </c>
      <c r="R39" s="141" t="s">
        <v>86</v>
      </c>
      <c r="S39" s="141" t="s">
        <v>86</v>
      </c>
      <c r="T39" s="141" t="s">
        <v>88</v>
      </c>
      <c r="U39" s="141"/>
      <c r="V39" s="141" t="s">
        <v>89</v>
      </c>
      <c r="W39" s="144" t="s">
        <v>67</v>
      </c>
      <c r="X39" s="145"/>
      <c r="Y39" s="146"/>
      <c r="Z39" s="145"/>
      <c r="AA39" s="146"/>
      <c r="AB39" s="141" t="s">
        <v>68</v>
      </c>
      <c r="AC39" s="141"/>
      <c r="AD39" s="147"/>
      <c r="AE39" s="148"/>
      <c r="AF39" s="146"/>
      <c r="AG39" s="145"/>
      <c r="AH39" s="146"/>
      <c r="AI39" s="145"/>
      <c r="AJ39" s="146"/>
      <c r="AK39" s="145"/>
      <c r="AL39" s="146"/>
      <c r="AM39" s="149"/>
      <c r="AN39" s="149"/>
      <c r="AO39" s="149"/>
      <c r="AP39" s="150" t="s">
        <v>477</v>
      </c>
      <c r="AQ39" s="77"/>
      <c r="AR39" s="151" t="str">
        <f t="shared" si="0"/>
        <v/>
      </c>
      <c r="AS39" s="152" t="str">
        <f t="shared" si="1"/>
        <v/>
      </c>
      <c r="AT39" s="153" t="str">
        <f t="shared" si="2"/>
        <v/>
      </c>
      <c r="AU39" s="154" t="str">
        <f t="shared" si="3"/>
        <v/>
      </c>
      <c r="AV39" s="152" t="str">
        <f t="shared" si="4"/>
        <v/>
      </c>
      <c r="AW39" s="155" t="str">
        <f t="shared" si="5"/>
        <v/>
      </c>
      <c r="AX39" s="151" t="str">
        <f t="shared" si="6"/>
        <v/>
      </c>
      <c r="AY39" s="152" t="str">
        <f t="shared" si="7"/>
        <v/>
      </c>
      <c r="AZ39" s="153" t="str">
        <f t="shared" si="8"/>
        <v/>
      </c>
      <c r="BF39" s="138" t="str">
        <f t="shared" si="9"/>
        <v>Afectat sau NU?</v>
      </c>
      <c r="BG39" s="134" t="str">
        <f t="shared" si="10"/>
        <v>-</v>
      </c>
      <c r="BH39" s="135" t="str">
        <f t="shared" si="11"/>
        <v>-</v>
      </c>
      <c r="BI39" s="139" t="str">
        <f t="shared" si="12"/>
        <v>Afectat sau NU?</v>
      </c>
      <c r="BJ39" s="134" t="str">
        <f t="shared" si="13"/>
        <v>-</v>
      </c>
      <c r="BK39" s="137" t="str">
        <f t="shared" si="14"/>
        <v>-</v>
      </c>
      <c r="BL39" s="138" t="str">
        <f t="shared" si="15"/>
        <v>Afectat sau NU?</v>
      </c>
      <c r="BM39" s="134" t="str">
        <f t="shared" si="16"/>
        <v>-</v>
      </c>
      <c r="BN39" s="135" t="str">
        <f t="shared" si="17"/>
        <v>-</v>
      </c>
    </row>
    <row r="40" spans="1:66" s="64" customFormat="1" ht="15" thickBot="1" x14ac:dyDescent="0.3">
      <c r="A40" s="140">
        <f>SUM(1,A39)</f>
        <v>24</v>
      </c>
      <c r="B40" s="141" t="s">
        <v>86</v>
      </c>
      <c r="C40" s="141" t="s">
        <v>66</v>
      </c>
      <c r="D40" s="142" t="s">
        <v>81</v>
      </c>
      <c r="E40" s="141">
        <v>97688</v>
      </c>
      <c r="F40" s="141" t="s">
        <v>134</v>
      </c>
      <c r="G40" s="141" t="s">
        <v>131</v>
      </c>
      <c r="H40" s="143">
        <v>682858.38</v>
      </c>
      <c r="I40" s="143">
        <v>636181.85</v>
      </c>
      <c r="J40" s="143">
        <v>682858.38</v>
      </c>
      <c r="K40" s="143">
        <v>636181.85</v>
      </c>
      <c r="L40" s="159" t="s">
        <v>86</v>
      </c>
      <c r="M40" s="159" t="s">
        <v>86</v>
      </c>
      <c r="N40" s="141" t="s">
        <v>133</v>
      </c>
      <c r="O40" s="141" t="s">
        <v>134</v>
      </c>
      <c r="P40" s="141" t="s">
        <v>86</v>
      </c>
      <c r="Q40" s="141" t="s">
        <v>86</v>
      </c>
      <c r="R40" s="141" t="s">
        <v>86</v>
      </c>
      <c r="S40" s="141" t="s">
        <v>86</v>
      </c>
      <c r="T40" s="141" t="s">
        <v>88</v>
      </c>
      <c r="U40" s="141"/>
      <c r="V40" s="141" t="s">
        <v>89</v>
      </c>
      <c r="W40" s="144" t="s">
        <v>77</v>
      </c>
      <c r="X40" s="145"/>
      <c r="Y40" s="146"/>
      <c r="Z40" s="145"/>
      <c r="AA40" s="146"/>
      <c r="AB40" s="141" t="s">
        <v>68</v>
      </c>
      <c r="AC40" s="141"/>
      <c r="AD40" s="147"/>
      <c r="AE40" s="148"/>
      <c r="AF40" s="146"/>
      <c r="AG40" s="145"/>
      <c r="AH40" s="146"/>
      <c r="AI40" s="145"/>
      <c r="AJ40" s="146"/>
      <c r="AK40" s="145"/>
      <c r="AL40" s="146"/>
      <c r="AM40" s="149"/>
      <c r="AN40" s="149"/>
      <c r="AO40" s="149"/>
      <c r="AP40" s="150" t="s">
        <v>478</v>
      </c>
      <c r="AQ40" s="77"/>
      <c r="AR40" s="151" t="str">
        <f t="shared" si="0"/>
        <v/>
      </c>
      <c r="AS40" s="152" t="str">
        <f t="shared" si="1"/>
        <v/>
      </c>
      <c r="AT40" s="153" t="str">
        <f t="shared" si="2"/>
        <v/>
      </c>
      <c r="AU40" s="154" t="str">
        <f t="shared" si="3"/>
        <v/>
      </c>
      <c r="AV40" s="152" t="str">
        <f t="shared" si="4"/>
        <v/>
      </c>
      <c r="AW40" s="155" t="str">
        <f t="shared" si="5"/>
        <v/>
      </c>
      <c r="AX40" s="151" t="str">
        <f t="shared" si="6"/>
        <v/>
      </c>
      <c r="AY40" s="152" t="str">
        <f t="shared" si="7"/>
        <v/>
      </c>
      <c r="AZ40" s="153" t="str">
        <f t="shared" si="8"/>
        <v/>
      </c>
      <c r="BF40" s="156" t="str">
        <f t="shared" si="9"/>
        <v>Afectat sau NU?</v>
      </c>
      <c r="BG40" s="152" t="str">
        <f t="shared" si="10"/>
        <v>-</v>
      </c>
      <c r="BH40" s="153" t="str">
        <f t="shared" si="11"/>
        <v>-</v>
      </c>
      <c r="BI40" s="157" t="str">
        <f t="shared" si="12"/>
        <v>Afectat sau NU?</v>
      </c>
      <c r="BJ40" s="152" t="str">
        <f t="shared" si="13"/>
        <v>-</v>
      </c>
      <c r="BK40" s="155" t="str">
        <f t="shared" si="14"/>
        <v>-</v>
      </c>
      <c r="BL40" s="156" t="str">
        <f t="shared" si="15"/>
        <v>Afectat sau NU?</v>
      </c>
      <c r="BM40" s="152" t="str">
        <f t="shared" si="16"/>
        <v>-</v>
      </c>
      <c r="BN40" s="153" t="str">
        <f t="shared" si="17"/>
        <v>-</v>
      </c>
    </row>
    <row r="41" spans="1:66" s="64" customFormat="1" ht="228" x14ac:dyDescent="0.25">
      <c r="A41" s="66">
        <f t="shared" si="36"/>
        <v>25</v>
      </c>
      <c r="B41" s="67" t="s">
        <v>86</v>
      </c>
      <c r="C41" s="67" t="s">
        <v>66</v>
      </c>
      <c r="D41" s="68" t="s">
        <v>82</v>
      </c>
      <c r="E41" s="67">
        <v>102044</v>
      </c>
      <c r="F41" s="67" t="s">
        <v>123</v>
      </c>
      <c r="G41" s="67" t="s">
        <v>119</v>
      </c>
      <c r="H41" s="69">
        <v>574454.57999999996</v>
      </c>
      <c r="I41" s="69">
        <v>318647.90000000002</v>
      </c>
      <c r="J41" s="69">
        <v>574454.57999999996</v>
      </c>
      <c r="K41" s="69">
        <v>318647.90000000002</v>
      </c>
      <c r="L41" s="67" t="s">
        <v>86</v>
      </c>
      <c r="M41" s="67" t="s">
        <v>86</v>
      </c>
      <c r="N41" s="67" t="s">
        <v>124</v>
      </c>
      <c r="O41" s="67" t="s">
        <v>123</v>
      </c>
      <c r="P41" s="67" t="s">
        <v>86</v>
      </c>
      <c r="Q41" s="67" t="s">
        <v>86</v>
      </c>
      <c r="R41" s="67" t="s">
        <v>86</v>
      </c>
      <c r="S41" s="67" t="s">
        <v>86</v>
      </c>
      <c r="T41" s="67" t="s">
        <v>88</v>
      </c>
      <c r="U41" s="67" t="s">
        <v>390</v>
      </c>
      <c r="V41" s="67" t="s">
        <v>129</v>
      </c>
      <c r="W41" s="70" t="s">
        <v>797</v>
      </c>
      <c r="X41" s="71"/>
      <c r="Y41" s="72"/>
      <c r="Z41" s="71"/>
      <c r="AA41" s="72"/>
      <c r="AB41" s="67" t="s">
        <v>71</v>
      </c>
      <c r="AC41" s="67"/>
      <c r="AD41" s="73" t="s">
        <v>389</v>
      </c>
      <c r="AE41" s="74"/>
      <c r="AF41" s="72"/>
      <c r="AG41" s="71"/>
      <c r="AH41" s="72"/>
      <c r="AI41" s="71"/>
      <c r="AJ41" s="72"/>
      <c r="AK41" s="71"/>
      <c r="AL41" s="72"/>
      <c r="AM41" s="75"/>
      <c r="AN41" s="75"/>
      <c r="AO41" s="75"/>
      <c r="AP41" s="76" t="s">
        <v>479</v>
      </c>
      <c r="AQ41" s="77"/>
      <c r="AR41" s="78" t="str">
        <f t="shared" si="0"/>
        <v/>
      </c>
      <c r="AS41" s="79" t="str">
        <f t="shared" si="1"/>
        <v/>
      </c>
      <c r="AT41" s="80" t="str">
        <f t="shared" si="2"/>
        <v/>
      </c>
      <c r="AU41" s="81" t="str">
        <f t="shared" si="3"/>
        <v/>
      </c>
      <c r="AV41" s="79" t="str">
        <f t="shared" si="4"/>
        <v/>
      </c>
      <c r="AW41" s="82" t="str">
        <f t="shared" si="5"/>
        <v/>
      </c>
      <c r="AX41" s="78" t="str">
        <f t="shared" si="6"/>
        <v/>
      </c>
      <c r="AY41" s="79" t="str">
        <f t="shared" si="7"/>
        <v/>
      </c>
      <c r="AZ41" s="80" t="str">
        <f t="shared" si="8"/>
        <v/>
      </c>
      <c r="BF41" s="83" t="str">
        <f t="shared" si="9"/>
        <v>Afectat sau NU?</v>
      </c>
      <c r="BG41" s="79" t="str">
        <f t="shared" si="10"/>
        <v>-</v>
      </c>
      <c r="BH41" s="80" t="str">
        <f t="shared" si="11"/>
        <v>-</v>
      </c>
      <c r="BI41" s="370" t="str">
        <f t="shared" si="12"/>
        <v>Afectat sau NU?</v>
      </c>
      <c r="BJ41" s="79" t="str">
        <f t="shared" si="13"/>
        <v>-</v>
      </c>
      <c r="BK41" s="82" t="str">
        <f t="shared" si="14"/>
        <v>-</v>
      </c>
      <c r="BL41" s="83" t="str">
        <f t="shared" si="15"/>
        <v>Afectat sau NU?</v>
      </c>
      <c r="BM41" s="79" t="str">
        <f t="shared" si="16"/>
        <v>-</v>
      </c>
      <c r="BN41" s="80" t="str">
        <f t="shared" si="17"/>
        <v>-</v>
      </c>
    </row>
    <row r="42" spans="1:66" s="64" customFormat="1" ht="156.75" x14ac:dyDescent="0.25">
      <c r="A42" s="84">
        <f t="shared" si="36"/>
        <v>26</v>
      </c>
      <c r="B42" s="85" t="s">
        <v>86</v>
      </c>
      <c r="C42" s="85" t="s">
        <v>66</v>
      </c>
      <c r="D42" s="86" t="s">
        <v>82</v>
      </c>
      <c r="E42" s="85">
        <v>102222</v>
      </c>
      <c r="F42" s="85" t="s">
        <v>123</v>
      </c>
      <c r="G42" s="85" t="s">
        <v>119</v>
      </c>
      <c r="H42" s="87">
        <v>574454.57999999996</v>
      </c>
      <c r="I42" s="87">
        <v>318647.90000000002</v>
      </c>
      <c r="J42" s="87">
        <v>574454.57999999996</v>
      </c>
      <c r="K42" s="87">
        <v>318647.90000000002</v>
      </c>
      <c r="L42" s="85" t="s">
        <v>86</v>
      </c>
      <c r="M42" s="85" t="s">
        <v>86</v>
      </c>
      <c r="N42" s="85" t="s">
        <v>125</v>
      </c>
      <c r="O42" s="85" t="s">
        <v>127</v>
      </c>
      <c r="P42" s="85" t="s">
        <v>86</v>
      </c>
      <c r="Q42" s="85" t="s">
        <v>86</v>
      </c>
      <c r="R42" s="85" t="s">
        <v>86</v>
      </c>
      <c r="S42" s="85" t="s">
        <v>86</v>
      </c>
      <c r="T42" s="85" t="s">
        <v>88</v>
      </c>
      <c r="U42" s="85" t="s">
        <v>388</v>
      </c>
      <c r="V42" s="85" t="s">
        <v>122</v>
      </c>
      <c r="W42" s="259" t="s">
        <v>798</v>
      </c>
      <c r="X42" s="89"/>
      <c r="Y42" s="90"/>
      <c r="Z42" s="89"/>
      <c r="AA42" s="90"/>
      <c r="AB42" s="85" t="s">
        <v>71</v>
      </c>
      <c r="AC42" s="85"/>
      <c r="AD42" s="91" t="s">
        <v>389</v>
      </c>
      <c r="AE42" s="92"/>
      <c r="AF42" s="90"/>
      <c r="AG42" s="89"/>
      <c r="AH42" s="90"/>
      <c r="AI42" s="89"/>
      <c r="AJ42" s="90"/>
      <c r="AK42" s="89"/>
      <c r="AL42" s="90"/>
      <c r="AM42" s="93"/>
      <c r="AN42" s="93"/>
      <c r="AO42" s="93"/>
      <c r="AP42" s="94" t="s">
        <v>479</v>
      </c>
      <c r="AQ42" s="77"/>
      <c r="AR42" s="95" t="str">
        <f t="shared" ref="AR42:AR43" si="88">IF(B42="X",IF(AN42="","Afectat sau NU?",IF(AN42="DA",IF(((AK42+AL42)-(AE42+AF42))*24&lt;-720,"Neinformat",((AK42+AL42)-(AE42+AF42))*24),"Nu a fost afectat producator/consumator")),"")</f>
        <v/>
      </c>
      <c r="AS42" s="96" t="str">
        <f t="shared" ref="AS42:AS43" si="89">IF(B42="X",IF(AN42="DA",IF(AR42&lt;6,LEN(TRIM(V42))-LEN(SUBSTITUTE(V42,CHAR(44),""))+1,0),"-"),"")</f>
        <v/>
      </c>
      <c r="AT42" s="97" t="str">
        <f t="shared" ref="AT42:AT43" si="90">IF(B42="X",IF(AN42="DA",LEN(TRIM(V42))-LEN(SUBSTITUTE(V42,CHAR(44),""))+1,"-"),"")</f>
        <v/>
      </c>
      <c r="AU42" s="98" t="str">
        <f t="shared" ref="AU42:AU43" si="91">IF(B42="X",IF(AN42="","Afectat sau NU?",IF(AN42="DA",IF(((AI42+AJ42)-(AE42+AF42))*24&lt;-720,"Neinformat",((AI42+AJ42)-(AE42+AF42))*24),"Nu a fost afectat producator/consumator")),"")</f>
        <v/>
      </c>
      <c r="AV42" s="96" t="str">
        <f t="shared" ref="AV42:AV43" si="92">IF(B42="X",IF(AN42="DA",IF(AU42&lt;6,LEN(TRIM(U42))-LEN(SUBSTITUTE(U42,CHAR(44),""))+1,0),"-"),"")</f>
        <v/>
      </c>
      <c r="AW42" s="99" t="str">
        <f t="shared" ref="AW42:AW43" si="93">IF(B42="X",IF(AN42="DA",LEN(TRIM(U42))-LEN(SUBSTITUTE(U42,CHAR(44),""))+1,"-"),"")</f>
        <v/>
      </c>
      <c r="AX42" s="95" t="str">
        <f t="shared" ref="AX42:AX43" si="94">IF(B42="X",IF(AN42="","Afectat sau NU?",IF(AN42="DA",((AG42+AH42)-(AE42+AF42))*24,"Nu a fost afectat producator/consumator")),"")</f>
        <v/>
      </c>
      <c r="AY42" s="96" t="str">
        <f t="shared" ref="AY42:AY43" si="95">IF(B42="X",IF(AN42="DA",IF(AX42&gt;24,IF(BA42="NU",0,LEN(TRIM(V42))-LEN(SUBSTITUTE(V42,CHAR(44),""))+1),0),"-"),"")</f>
        <v/>
      </c>
      <c r="AZ42" s="97" t="str">
        <f t="shared" ref="AZ42:AZ43" si="96">IF(B42="X",IF(AN42="DA",IF(AX42&gt;24,LEN(TRIM(V42))-LEN(SUBSTITUTE(V42,CHAR(44),""))+1,0),"-"),"")</f>
        <v/>
      </c>
      <c r="BF42" s="100" t="str">
        <f t="shared" ref="BF42:BF43" si="97">IF(C42="X",IF(AN42="","Afectat sau NU?",IF(AN42="DA",IF(AK42="","Neinformat",NETWORKDAYS(AK42+AL42,AE42+AF42,$BS$2:$BS$14)-2),"Nu a fost afectat producator/consumator")),"")</f>
        <v>Afectat sau NU?</v>
      </c>
      <c r="BG42" s="96" t="str">
        <f t="shared" ref="BG42:BG43" si="98">IF(C42="X",IF(AN42="DA",IF(AND(BF42&gt;=5,AK42&lt;&gt;""),LEN(TRIM(V42))-LEN(SUBSTITUTE(V42,CHAR(44),""))+1,0),"-"),"")</f>
        <v>-</v>
      </c>
      <c r="BH42" s="97" t="str">
        <f t="shared" ref="BH42:BH43" si="99">IF(C42="X",IF(AN42="DA",LEN(TRIM(V42))-LEN(SUBSTITUTE(V42,CHAR(44),""))+1,"-"),"")</f>
        <v>-</v>
      </c>
      <c r="BI42" s="101" t="str">
        <f t="shared" ref="BI42:BI43" si="100">IF(C42="X",IF(AN42="","Afectat sau NU?",IF(AN42="DA",IF(AI42="","Neinformat",NETWORKDAYS(AI42+AJ42,AE42+AF42,$BS$2:$BS$14)-2),"Nu a fost afectat producator/consumator")),"")</f>
        <v>Afectat sau NU?</v>
      </c>
      <c r="BJ42" s="96" t="str">
        <f t="shared" ref="BJ42:BJ43" si="101">IF(C42="X",IF(AN42="DA",IF(AND(BI42&gt;=5,AI42&lt;&gt;""),LEN(TRIM(U42))-LEN(SUBSTITUTE(U42,CHAR(44),""))+1,0),"-"),"")</f>
        <v>-</v>
      </c>
      <c r="BK42" s="99" t="str">
        <f t="shared" ref="BK42:BK43" si="102">IF(C42="X",IF(AN42="DA",LEN(TRIM(U42))-LEN(SUBSTITUTE(U42,CHAR(44),""))+1,"-"),"")</f>
        <v>-</v>
      </c>
      <c r="BL42" s="100" t="str">
        <f t="shared" ref="BL42:BL43" si="103">IF(C42="X",IF(AN42="","Afectat sau NU?",IF(AN42="DA",((AG42+AH42)-(Z42+AA42))*24,"Nu a fost afectat producator/consumator")),"")</f>
        <v>Afectat sau NU?</v>
      </c>
      <c r="BM42" s="96" t="str">
        <f t="shared" ref="BM42:BM43" si="104">IF(C42="X",IF(AN42&lt;&gt;"DA","-",IF(AND(AN42="DA",BL42&lt;=0),LEN(TRIM(V42))-LEN(SUBSTITUTE(V42,CHAR(44),""))+1+LEN(TRIM(U42))-LEN(SUBSTITUTE(U42,CHAR(44),""))+1,0)),"")</f>
        <v>-</v>
      </c>
      <c r="BN42" s="97" t="str">
        <f t="shared" ref="BN42:BN43" si="105">IF(C42="X",IF(AN42="DA",LEN(TRIM(V42))-LEN(SUBSTITUTE(V42,CHAR(44),""))+1+LEN(TRIM(U42))-LEN(SUBSTITUTE(U42,CHAR(44),""))+1,"-"),"")</f>
        <v>-</v>
      </c>
    </row>
    <row r="43" spans="1:66" s="64" customFormat="1" ht="157.5" thickBot="1" x14ac:dyDescent="0.3">
      <c r="A43" s="184">
        <f t="shared" si="36"/>
        <v>27</v>
      </c>
      <c r="B43" s="185" t="s">
        <v>86</v>
      </c>
      <c r="C43" s="185" t="s">
        <v>66</v>
      </c>
      <c r="D43" s="186" t="s">
        <v>82</v>
      </c>
      <c r="E43" s="185">
        <v>102044</v>
      </c>
      <c r="F43" s="185" t="s">
        <v>123</v>
      </c>
      <c r="G43" s="185" t="s">
        <v>119</v>
      </c>
      <c r="H43" s="187">
        <v>574454.57999999996</v>
      </c>
      <c r="I43" s="187">
        <v>318647.90000000002</v>
      </c>
      <c r="J43" s="187">
        <v>574454.57999999996</v>
      </c>
      <c r="K43" s="187">
        <v>318647.90000000002</v>
      </c>
      <c r="L43" s="185" t="s">
        <v>86</v>
      </c>
      <c r="M43" s="185" t="s">
        <v>86</v>
      </c>
      <c r="N43" s="185" t="s">
        <v>126</v>
      </c>
      <c r="O43" s="185" t="s">
        <v>128</v>
      </c>
      <c r="P43" s="185" t="s">
        <v>86</v>
      </c>
      <c r="Q43" s="185" t="s">
        <v>86</v>
      </c>
      <c r="R43" s="185" t="s">
        <v>86</v>
      </c>
      <c r="S43" s="185" t="s">
        <v>86</v>
      </c>
      <c r="T43" s="185" t="s">
        <v>88</v>
      </c>
      <c r="U43" s="185" t="s">
        <v>388</v>
      </c>
      <c r="V43" s="185" t="s">
        <v>122</v>
      </c>
      <c r="W43" s="260" t="s">
        <v>798</v>
      </c>
      <c r="X43" s="112"/>
      <c r="Y43" s="111"/>
      <c r="Z43" s="112"/>
      <c r="AA43" s="111"/>
      <c r="AB43" s="185" t="s">
        <v>71</v>
      </c>
      <c r="AC43" s="185"/>
      <c r="AD43" s="189" t="s">
        <v>389</v>
      </c>
      <c r="AE43" s="110"/>
      <c r="AF43" s="111"/>
      <c r="AG43" s="112"/>
      <c r="AH43" s="111"/>
      <c r="AI43" s="112"/>
      <c r="AJ43" s="111"/>
      <c r="AK43" s="112"/>
      <c r="AL43" s="111"/>
      <c r="AM43" s="113"/>
      <c r="AN43" s="113"/>
      <c r="AO43" s="113"/>
      <c r="AP43" s="114" t="s">
        <v>479</v>
      </c>
      <c r="AQ43" s="77"/>
      <c r="AR43" s="115" t="str">
        <f t="shared" si="88"/>
        <v/>
      </c>
      <c r="AS43" s="116" t="str">
        <f t="shared" si="89"/>
        <v/>
      </c>
      <c r="AT43" s="117" t="str">
        <f t="shared" si="90"/>
        <v/>
      </c>
      <c r="AU43" s="118" t="str">
        <f t="shared" si="91"/>
        <v/>
      </c>
      <c r="AV43" s="116" t="str">
        <f t="shared" si="92"/>
        <v/>
      </c>
      <c r="AW43" s="119" t="str">
        <f t="shared" si="93"/>
        <v/>
      </c>
      <c r="AX43" s="115" t="str">
        <f t="shared" si="94"/>
        <v/>
      </c>
      <c r="AY43" s="116" t="str">
        <f t="shared" si="95"/>
        <v/>
      </c>
      <c r="AZ43" s="117" t="str">
        <f t="shared" si="96"/>
        <v/>
      </c>
      <c r="BF43" s="120" t="str">
        <f t="shared" si="97"/>
        <v>Afectat sau NU?</v>
      </c>
      <c r="BG43" s="116" t="str">
        <f t="shared" si="98"/>
        <v>-</v>
      </c>
      <c r="BH43" s="117" t="str">
        <f t="shared" si="99"/>
        <v>-</v>
      </c>
      <c r="BI43" s="121" t="str">
        <f t="shared" si="100"/>
        <v>Afectat sau NU?</v>
      </c>
      <c r="BJ43" s="116" t="str">
        <f t="shared" si="101"/>
        <v>-</v>
      </c>
      <c r="BK43" s="119" t="str">
        <f t="shared" si="102"/>
        <v>-</v>
      </c>
      <c r="BL43" s="120" t="str">
        <f t="shared" si="103"/>
        <v>Afectat sau NU?</v>
      </c>
      <c r="BM43" s="116" t="str">
        <f t="shared" si="104"/>
        <v>-</v>
      </c>
      <c r="BN43" s="117" t="str">
        <f t="shared" si="105"/>
        <v>-</v>
      </c>
    </row>
    <row r="44" spans="1:66" s="64" customFormat="1" x14ac:dyDescent="0.25">
      <c r="A44" s="66">
        <f t="shared" si="36"/>
        <v>28</v>
      </c>
      <c r="B44" s="67" t="s">
        <v>86</v>
      </c>
      <c r="C44" s="67" t="s">
        <v>66</v>
      </c>
      <c r="D44" s="68" t="s">
        <v>83</v>
      </c>
      <c r="E44" s="67">
        <v>144090</v>
      </c>
      <c r="F44" s="67" t="s">
        <v>102</v>
      </c>
      <c r="G44" s="67" t="s">
        <v>85</v>
      </c>
      <c r="H44" s="69">
        <v>451489.67</v>
      </c>
      <c r="I44" s="69">
        <v>466968.99</v>
      </c>
      <c r="J44" s="69">
        <v>451489.67</v>
      </c>
      <c r="K44" s="69">
        <v>466968.99</v>
      </c>
      <c r="L44" s="67" t="s">
        <v>86</v>
      </c>
      <c r="M44" s="67" t="s">
        <v>86</v>
      </c>
      <c r="N44" s="67" t="s">
        <v>103</v>
      </c>
      <c r="O44" s="67" t="s">
        <v>102</v>
      </c>
      <c r="P44" s="67" t="s">
        <v>86</v>
      </c>
      <c r="Q44" s="67" t="s">
        <v>86</v>
      </c>
      <c r="R44" s="67" t="s">
        <v>86</v>
      </c>
      <c r="S44" s="67" t="s">
        <v>86</v>
      </c>
      <c r="T44" s="67" t="s">
        <v>88</v>
      </c>
      <c r="U44" s="67"/>
      <c r="V44" s="67" t="s">
        <v>89</v>
      </c>
      <c r="W44" s="70" t="s">
        <v>67</v>
      </c>
      <c r="X44" s="71"/>
      <c r="Y44" s="72"/>
      <c r="Z44" s="71"/>
      <c r="AA44" s="72"/>
      <c r="AB44" s="67" t="s">
        <v>69</v>
      </c>
      <c r="AC44" s="67"/>
      <c r="AD44" s="73"/>
      <c r="AE44" s="74"/>
      <c r="AF44" s="72"/>
      <c r="AG44" s="71"/>
      <c r="AH44" s="72"/>
      <c r="AI44" s="71"/>
      <c r="AJ44" s="72"/>
      <c r="AK44" s="71"/>
      <c r="AL44" s="72"/>
      <c r="AM44" s="75"/>
      <c r="AN44" s="75"/>
      <c r="AO44" s="75"/>
      <c r="AP44" s="76" t="s">
        <v>480</v>
      </c>
      <c r="AQ44" s="77"/>
      <c r="AR44" s="78" t="str">
        <f t="shared" si="0"/>
        <v/>
      </c>
      <c r="AS44" s="79" t="str">
        <f t="shared" si="1"/>
        <v/>
      </c>
      <c r="AT44" s="80" t="str">
        <f t="shared" si="2"/>
        <v/>
      </c>
      <c r="AU44" s="81" t="str">
        <f t="shared" si="3"/>
        <v/>
      </c>
      <c r="AV44" s="79" t="str">
        <f t="shared" si="4"/>
        <v/>
      </c>
      <c r="AW44" s="82" t="str">
        <f t="shared" si="5"/>
        <v/>
      </c>
      <c r="AX44" s="78" t="str">
        <f t="shared" si="6"/>
        <v/>
      </c>
      <c r="AY44" s="79" t="str">
        <f t="shared" si="7"/>
        <v/>
      </c>
      <c r="AZ44" s="80" t="str">
        <f t="shared" si="8"/>
        <v/>
      </c>
      <c r="BF44" s="83" t="str">
        <f t="shared" si="9"/>
        <v>Afectat sau NU?</v>
      </c>
      <c r="BG44" s="79" t="str">
        <f t="shared" si="10"/>
        <v>-</v>
      </c>
      <c r="BH44" s="80" t="str">
        <f t="shared" si="11"/>
        <v>-</v>
      </c>
      <c r="BI44" s="370" t="str">
        <f t="shared" si="12"/>
        <v>Afectat sau NU?</v>
      </c>
      <c r="BJ44" s="79" t="str">
        <f t="shared" si="13"/>
        <v>-</v>
      </c>
      <c r="BK44" s="82" t="str">
        <f t="shared" si="14"/>
        <v>-</v>
      </c>
      <c r="BL44" s="83" t="str">
        <f t="shared" si="15"/>
        <v>Afectat sau NU?</v>
      </c>
      <c r="BM44" s="79" t="str">
        <f t="shared" si="16"/>
        <v>-</v>
      </c>
      <c r="BN44" s="80" t="str">
        <f t="shared" si="17"/>
        <v>-</v>
      </c>
    </row>
    <row r="45" spans="1:66" s="64" customFormat="1" x14ac:dyDescent="0.25">
      <c r="A45" s="84">
        <f t="shared" si="36"/>
        <v>29</v>
      </c>
      <c r="B45" s="85" t="s">
        <v>86</v>
      </c>
      <c r="C45" s="200" t="s">
        <v>66</v>
      </c>
      <c r="D45" s="201" t="s">
        <v>83</v>
      </c>
      <c r="E45" s="85">
        <v>145364</v>
      </c>
      <c r="F45" s="85" t="s">
        <v>104</v>
      </c>
      <c r="G45" s="85" t="s">
        <v>85</v>
      </c>
      <c r="H45" s="87">
        <v>448491.14</v>
      </c>
      <c r="I45" s="87">
        <v>465243.62</v>
      </c>
      <c r="J45" s="87">
        <v>448491.14</v>
      </c>
      <c r="K45" s="87">
        <v>465243.62</v>
      </c>
      <c r="L45" s="85" t="s">
        <v>86</v>
      </c>
      <c r="M45" s="85" t="s">
        <v>86</v>
      </c>
      <c r="N45" s="85" t="s">
        <v>105</v>
      </c>
      <c r="O45" s="85" t="s">
        <v>104</v>
      </c>
      <c r="P45" s="85" t="s">
        <v>86</v>
      </c>
      <c r="Q45" s="85" t="s">
        <v>86</v>
      </c>
      <c r="R45" s="85" t="s">
        <v>86</v>
      </c>
      <c r="S45" s="85" t="s">
        <v>86</v>
      </c>
      <c r="T45" s="85" t="s">
        <v>88</v>
      </c>
      <c r="U45" s="85"/>
      <c r="V45" s="85" t="s">
        <v>89</v>
      </c>
      <c r="W45" s="202" t="s">
        <v>67</v>
      </c>
      <c r="X45" s="89"/>
      <c r="Y45" s="90"/>
      <c r="Z45" s="89"/>
      <c r="AA45" s="90"/>
      <c r="AB45" s="200" t="s">
        <v>69</v>
      </c>
      <c r="AC45" s="85"/>
      <c r="AD45" s="91"/>
      <c r="AE45" s="92"/>
      <c r="AF45" s="90"/>
      <c r="AG45" s="89"/>
      <c r="AH45" s="90"/>
      <c r="AI45" s="89"/>
      <c r="AJ45" s="90"/>
      <c r="AK45" s="89"/>
      <c r="AL45" s="90"/>
      <c r="AM45" s="93"/>
      <c r="AN45" s="93"/>
      <c r="AO45" s="93"/>
      <c r="AP45" s="203" t="s">
        <v>480</v>
      </c>
      <c r="AQ45" s="77"/>
      <c r="AR45" s="95" t="str">
        <f t="shared" si="0"/>
        <v/>
      </c>
      <c r="AS45" s="96" t="str">
        <f t="shared" si="1"/>
        <v/>
      </c>
      <c r="AT45" s="97" t="str">
        <f t="shared" si="2"/>
        <v/>
      </c>
      <c r="AU45" s="98" t="str">
        <f t="shared" si="3"/>
        <v/>
      </c>
      <c r="AV45" s="96" t="str">
        <f t="shared" si="4"/>
        <v/>
      </c>
      <c r="AW45" s="99" t="str">
        <f t="shared" si="5"/>
        <v/>
      </c>
      <c r="AX45" s="95" t="str">
        <f t="shared" si="6"/>
        <v/>
      </c>
      <c r="AY45" s="96" t="str">
        <f t="shared" si="7"/>
        <v/>
      </c>
      <c r="AZ45" s="97" t="str">
        <f t="shared" si="8"/>
        <v/>
      </c>
      <c r="BF45" s="100" t="str">
        <f t="shared" si="9"/>
        <v>Afectat sau NU?</v>
      </c>
      <c r="BG45" s="96" t="str">
        <f t="shared" si="10"/>
        <v>-</v>
      </c>
      <c r="BH45" s="97" t="str">
        <f t="shared" si="11"/>
        <v>-</v>
      </c>
      <c r="BI45" s="101" t="str">
        <f t="shared" si="12"/>
        <v>Afectat sau NU?</v>
      </c>
      <c r="BJ45" s="96" t="str">
        <f t="shared" si="13"/>
        <v>-</v>
      </c>
      <c r="BK45" s="99" t="str">
        <f t="shared" si="14"/>
        <v>-</v>
      </c>
      <c r="BL45" s="100" t="str">
        <f t="shared" si="15"/>
        <v>Afectat sau NU?</v>
      </c>
      <c r="BM45" s="96" t="str">
        <f t="shared" si="16"/>
        <v>-</v>
      </c>
      <c r="BN45" s="97" t="str">
        <f t="shared" si="17"/>
        <v>-</v>
      </c>
    </row>
    <row r="46" spans="1:66" s="64" customFormat="1" x14ac:dyDescent="0.25">
      <c r="A46" s="84">
        <f t="shared" si="36"/>
        <v>30</v>
      </c>
      <c r="B46" s="85" t="s">
        <v>86</v>
      </c>
      <c r="C46" s="200" t="s">
        <v>66</v>
      </c>
      <c r="D46" s="201" t="s">
        <v>83</v>
      </c>
      <c r="E46" s="85">
        <v>145373</v>
      </c>
      <c r="F46" s="85" t="s">
        <v>107</v>
      </c>
      <c r="G46" s="85" t="s">
        <v>85</v>
      </c>
      <c r="H46" s="87">
        <v>449528.49</v>
      </c>
      <c r="I46" s="87">
        <v>462452.81</v>
      </c>
      <c r="J46" s="87">
        <v>449528.49</v>
      </c>
      <c r="K46" s="87">
        <v>462452.81</v>
      </c>
      <c r="L46" s="85" t="s">
        <v>86</v>
      </c>
      <c r="M46" s="85" t="s">
        <v>86</v>
      </c>
      <c r="N46" s="85" t="s">
        <v>106</v>
      </c>
      <c r="O46" s="85" t="s">
        <v>107</v>
      </c>
      <c r="P46" s="85" t="s">
        <v>86</v>
      </c>
      <c r="Q46" s="85" t="s">
        <v>86</v>
      </c>
      <c r="R46" s="85" t="s">
        <v>86</v>
      </c>
      <c r="S46" s="85" t="s">
        <v>86</v>
      </c>
      <c r="T46" s="85" t="s">
        <v>88</v>
      </c>
      <c r="U46" s="85"/>
      <c r="V46" s="85" t="s">
        <v>89</v>
      </c>
      <c r="W46" s="202" t="s">
        <v>67</v>
      </c>
      <c r="X46" s="89"/>
      <c r="Y46" s="90"/>
      <c r="Z46" s="89"/>
      <c r="AA46" s="90"/>
      <c r="AB46" s="200" t="s">
        <v>69</v>
      </c>
      <c r="AC46" s="85"/>
      <c r="AD46" s="91"/>
      <c r="AE46" s="92"/>
      <c r="AF46" s="90"/>
      <c r="AG46" s="89"/>
      <c r="AH46" s="90"/>
      <c r="AI46" s="89"/>
      <c r="AJ46" s="90"/>
      <c r="AK46" s="89"/>
      <c r="AL46" s="90"/>
      <c r="AM46" s="93"/>
      <c r="AN46" s="93"/>
      <c r="AO46" s="93"/>
      <c r="AP46" s="203" t="s">
        <v>480</v>
      </c>
      <c r="AQ46" s="77"/>
      <c r="AR46" s="95" t="str">
        <f t="shared" si="0"/>
        <v/>
      </c>
      <c r="AS46" s="96" t="str">
        <f t="shared" si="1"/>
        <v/>
      </c>
      <c r="AT46" s="97" t="str">
        <f t="shared" si="2"/>
        <v/>
      </c>
      <c r="AU46" s="98" t="str">
        <f t="shared" si="3"/>
        <v/>
      </c>
      <c r="AV46" s="96" t="str">
        <f t="shared" si="4"/>
        <v/>
      </c>
      <c r="AW46" s="99" t="str">
        <f t="shared" si="5"/>
        <v/>
      </c>
      <c r="AX46" s="95" t="str">
        <f t="shared" si="6"/>
        <v/>
      </c>
      <c r="AY46" s="96" t="str">
        <f t="shared" si="7"/>
        <v/>
      </c>
      <c r="AZ46" s="97" t="str">
        <f t="shared" si="8"/>
        <v/>
      </c>
      <c r="BF46" s="100" t="str">
        <f t="shared" si="9"/>
        <v>Afectat sau NU?</v>
      </c>
      <c r="BG46" s="96" t="str">
        <f t="shared" si="10"/>
        <v>-</v>
      </c>
      <c r="BH46" s="97" t="str">
        <f t="shared" si="11"/>
        <v>-</v>
      </c>
      <c r="BI46" s="101" t="str">
        <f t="shared" si="12"/>
        <v>Afectat sau NU?</v>
      </c>
      <c r="BJ46" s="96" t="str">
        <f t="shared" si="13"/>
        <v>-</v>
      </c>
      <c r="BK46" s="99" t="str">
        <f t="shared" si="14"/>
        <v>-</v>
      </c>
      <c r="BL46" s="100" t="str">
        <f t="shared" si="15"/>
        <v>Afectat sau NU?</v>
      </c>
      <c r="BM46" s="96" t="str">
        <f t="shared" si="16"/>
        <v>-</v>
      </c>
      <c r="BN46" s="97" t="str">
        <f t="shared" si="17"/>
        <v>-</v>
      </c>
    </row>
    <row r="47" spans="1:66" s="10" customFormat="1" x14ac:dyDescent="0.25">
      <c r="A47" s="84">
        <f t="shared" si="36"/>
        <v>31</v>
      </c>
      <c r="B47" s="85" t="s">
        <v>86</v>
      </c>
      <c r="C47" s="200" t="s">
        <v>66</v>
      </c>
      <c r="D47" s="201" t="s">
        <v>83</v>
      </c>
      <c r="E47" s="85">
        <v>145952</v>
      </c>
      <c r="F47" s="85" t="s">
        <v>108</v>
      </c>
      <c r="G47" s="85" t="s">
        <v>85</v>
      </c>
      <c r="H47" s="87">
        <v>448296.46</v>
      </c>
      <c r="I47" s="87">
        <v>461833.47</v>
      </c>
      <c r="J47" s="87">
        <v>448296.46</v>
      </c>
      <c r="K47" s="87">
        <v>461833.47</v>
      </c>
      <c r="L47" s="85" t="s">
        <v>86</v>
      </c>
      <c r="M47" s="85" t="s">
        <v>86</v>
      </c>
      <c r="N47" s="85" t="s">
        <v>109</v>
      </c>
      <c r="O47" s="85" t="s">
        <v>108</v>
      </c>
      <c r="P47" s="85" t="s">
        <v>86</v>
      </c>
      <c r="Q47" s="85" t="s">
        <v>86</v>
      </c>
      <c r="R47" s="85" t="s">
        <v>86</v>
      </c>
      <c r="S47" s="85" t="s">
        <v>86</v>
      </c>
      <c r="T47" s="85" t="s">
        <v>88</v>
      </c>
      <c r="U47" s="85"/>
      <c r="V47" s="85" t="s">
        <v>89</v>
      </c>
      <c r="W47" s="202" t="s">
        <v>67</v>
      </c>
      <c r="X47" s="89"/>
      <c r="Y47" s="90"/>
      <c r="Z47" s="89"/>
      <c r="AA47" s="90"/>
      <c r="AB47" s="200" t="s">
        <v>69</v>
      </c>
      <c r="AC47" s="85"/>
      <c r="AD47" s="91"/>
      <c r="AE47" s="204"/>
      <c r="AF47" s="205"/>
      <c r="AG47" s="206"/>
      <c r="AH47" s="205"/>
      <c r="AI47" s="206"/>
      <c r="AJ47" s="205"/>
      <c r="AK47" s="206"/>
      <c r="AL47" s="205"/>
      <c r="AM47" s="207"/>
      <c r="AN47" s="207"/>
      <c r="AO47" s="207"/>
      <c r="AP47" s="203" t="s">
        <v>480</v>
      </c>
      <c r="AQ47" s="77"/>
      <c r="AR47" s="95" t="str">
        <f t="shared" si="0"/>
        <v/>
      </c>
      <c r="AS47" s="96" t="str">
        <f t="shared" si="1"/>
        <v/>
      </c>
      <c r="AT47" s="97" t="str">
        <f t="shared" si="2"/>
        <v/>
      </c>
      <c r="AU47" s="98" t="str">
        <f t="shared" si="3"/>
        <v/>
      </c>
      <c r="AV47" s="96" t="str">
        <f t="shared" si="4"/>
        <v/>
      </c>
      <c r="AW47" s="99" t="str">
        <f t="shared" si="5"/>
        <v/>
      </c>
      <c r="AX47" s="95" t="str">
        <f t="shared" si="6"/>
        <v/>
      </c>
      <c r="AY47" s="96" t="str">
        <f t="shared" si="7"/>
        <v/>
      </c>
      <c r="AZ47" s="97" t="str">
        <f t="shared" si="8"/>
        <v/>
      </c>
      <c r="BA47" s="64"/>
      <c r="BB47" s="64"/>
      <c r="BC47" s="64"/>
      <c r="BD47" s="64"/>
      <c r="BE47" s="64"/>
      <c r="BF47" s="100" t="str">
        <f t="shared" si="9"/>
        <v>Afectat sau NU?</v>
      </c>
      <c r="BG47" s="96" t="str">
        <f t="shared" si="10"/>
        <v>-</v>
      </c>
      <c r="BH47" s="97" t="str">
        <f t="shared" si="11"/>
        <v>-</v>
      </c>
      <c r="BI47" s="101" t="str">
        <f t="shared" si="12"/>
        <v>Afectat sau NU?</v>
      </c>
      <c r="BJ47" s="96" t="str">
        <f t="shared" si="13"/>
        <v>-</v>
      </c>
      <c r="BK47" s="99" t="str">
        <f t="shared" si="14"/>
        <v>-</v>
      </c>
      <c r="BL47" s="100" t="str">
        <f t="shared" si="15"/>
        <v>Afectat sau NU?</v>
      </c>
      <c r="BM47" s="96" t="str">
        <f t="shared" si="16"/>
        <v>-</v>
      </c>
      <c r="BN47" s="97" t="str">
        <f t="shared" si="17"/>
        <v>-</v>
      </c>
    </row>
    <row r="48" spans="1:66" s="10" customFormat="1" ht="15" thickBot="1" x14ac:dyDescent="0.3">
      <c r="A48" s="184">
        <f t="shared" si="36"/>
        <v>32</v>
      </c>
      <c r="B48" s="185" t="s">
        <v>86</v>
      </c>
      <c r="C48" s="124" t="s">
        <v>66</v>
      </c>
      <c r="D48" s="125" t="s">
        <v>83</v>
      </c>
      <c r="E48" s="185">
        <v>145943</v>
      </c>
      <c r="F48" s="185" t="s">
        <v>110</v>
      </c>
      <c r="G48" s="185" t="s">
        <v>85</v>
      </c>
      <c r="H48" s="187">
        <v>445948.45</v>
      </c>
      <c r="I48" s="187">
        <v>460774.96</v>
      </c>
      <c r="J48" s="187">
        <v>445948.45</v>
      </c>
      <c r="K48" s="187">
        <v>460774.96</v>
      </c>
      <c r="L48" s="185" t="s">
        <v>86</v>
      </c>
      <c r="M48" s="185" t="s">
        <v>86</v>
      </c>
      <c r="N48" s="185" t="s">
        <v>111</v>
      </c>
      <c r="O48" s="185" t="s">
        <v>110</v>
      </c>
      <c r="P48" s="185" t="s">
        <v>86</v>
      </c>
      <c r="Q48" s="185" t="s">
        <v>86</v>
      </c>
      <c r="R48" s="185" t="s">
        <v>86</v>
      </c>
      <c r="S48" s="185" t="s">
        <v>86</v>
      </c>
      <c r="T48" s="185" t="s">
        <v>88</v>
      </c>
      <c r="U48" s="185"/>
      <c r="V48" s="185" t="s">
        <v>89</v>
      </c>
      <c r="W48" s="127" t="s">
        <v>67</v>
      </c>
      <c r="X48" s="112"/>
      <c r="Y48" s="111"/>
      <c r="Z48" s="112"/>
      <c r="AA48" s="111"/>
      <c r="AB48" s="124" t="s">
        <v>69</v>
      </c>
      <c r="AC48" s="185"/>
      <c r="AD48" s="189"/>
      <c r="AE48" s="208"/>
      <c r="AF48" s="209"/>
      <c r="AG48" s="210"/>
      <c r="AH48" s="209"/>
      <c r="AI48" s="210"/>
      <c r="AJ48" s="209"/>
      <c r="AK48" s="210"/>
      <c r="AL48" s="209"/>
      <c r="AM48" s="211"/>
      <c r="AN48" s="211"/>
      <c r="AO48" s="211"/>
      <c r="AP48" s="132" t="s">
        <v>480</v>
      </c>
      <c r="AQ48" s="77"/>
      <c r="AR48" s="115" t="str">
        <f t="shared" si="0"/>
        <v/>
      </c>
      <c r="AS48" s="116" t="str">
        <f t="shared" si="1"/>
        <v/>
      </c>
      <c r="AT48" s="117" t="str">
        <f t="shared" si="2"/>
        <v/>
      </c>
      <c r="AU48" s="118" t="str">
        <f t="shared" si="3"/>
        <v/>
      </c>
      <c r="AV48" s="116" t="str">
        <f t="shared" si="4"/>
        <v/>
      </c>
      <c r="AW48" s="119" t="str">
        <f t="shared" si="5"/>
        <v/>
      </c>
      <c r="AX48" s="115" t="str">
        <f t="shared" si="6"/>
        <v/>
      </c>
      <c r="AY48" s="116" t="str">
        <f t="shared" si="7"/>
        <v/>
      </c>
      <c r="AZ48" s="117" t="str">
        <f t="shared" si="8"/>
        <v/>
      </c>
      <c r="BA48" s="64"/>
      <c r="BB48" s="64"/>
      <c r="BC48" s="64"/>
      <c r="BD48" s="64"/>
      <c r="BE48" s="64"/>
      <c r="BF48" s="120" t="str">
        <f t="shared" si="9"/>
        <v>Afectat sau NU?</v>
      </c>
      <c r="BG48" s="116" t="str">
        <f t="shared" si="10"/>
        <v>-</v>
      </c>
      <c r="BH48" s="117" t="str">
        <f t="shared" si="11"/>
        <v>-</v>
      </c>
      <c r="BI48" s="121" t="str">
        <f t="shared" si="12"/>
        <v>Afectat sau NU?</v>
      </c>
      <c r="BJ48" s="116" t="str">
        <f t="shared" si="13"/>
        <v>-</v>
      </c>
      <c r="BK48" s="119" t="str">
        <f t="shared" si="14"/>
        <v>-</v>
      </c>
      <c r="BL48" s="120" t="str">
        <f t="shared" si="15"/>
        <v>Afectat sau NU?</v>
      </c>
      <c r="BM48" s="116" t="str">
        <f t="shared" si="16"/>
        <v>-</v>
      </c>
      <c r="BN48" s="117" t="str">
        <f t="shared" si="17"/>
        <v>-</v>
      </c>
    </row>
    <row r="49" spans="1:66" s="64" customFormat="1" ht="218.25" customHeight="1" x14ac:dyDescent="0.25">
      <c r="A49" s="66">
        <f t="shared" si="36"/>
        <v>33</v>
      </c>
      <c r="B49" s="67" t="s">
        <v>86</v>
      </c>
      <c r="C49" s="67" t="s">
        <v>66</v>
      </c>
      <c r="D49" s="68" t="s">
        <v>154</v>
      </c>
      <c r="E49" s="67">
        <v>67283</v>
      </c>
      <c r="F49" s="67" t="s">
        <v>155</v>
      </c>
      <c r="G49" s="67" t="s">
        <v>156</v>
      </c>
      <c r="H49" s="69">
        <v>561569.94999999995</v>
      </c>
      <c r="I49" s="69">
        <v>374101.8</v>
      </c>
      <c r="J49" s="69">
        <v>561569.94999999995</v>
      </c>
      <c r="K49" s="69">
        <v>374101.8</v>
      </c>
      <c r="L49" s="67" t="s">
        <v>86</v>
      </c>
      <c r="M49" s="67" t="s">
        <v>86</v>
      </c>
      <c r="N49" s="67" t="s">
        <v>157</v>
      </c>
      <c r="O49" s="67" t="s">
        <v>155</v>
      </c>
      <c r="P49" s="67" t="s">
        <v>86</v>
      </c>
      <c r="Q49" s="67" t="s">
        <v>86</v>
      </c>
      <c r="R49" s="67" t="s">
        <v>86</v>
      </c>
      <c r="S49" s="67" t="s">
        <v>86</v>
      </c>
      <c r="T49" s="67" t="s">
        <v>88</v>
      </c>
      <c r="U49" s="67" t="s">
        <v>781</v>
      </c>
      <c r="V49" s="67" t="s">
        <v>129</v>
      </c>
      <c r="W49" s="70" t="s">
        <v>464</v>
      </c>
      <c r="X49" s="71">
        <v>44293</v>
      </c>
      <c r="Y49" s="72">
        <v>0.33333333333333331</v>
      </c>
      <c r="Z49" s="71">
        <v>44293</v>
      </c>
      <c r="AA49" s="72">
        <v>0.75</v>
      </c>
      <c r="AB49" s="67" t="s">
        <v>71</v>
      </c>
      <c r="AC49" s="67" t="s">
        <v>314</v>
      </c>
      <c r="AD49" s="73" t="s">
        <v>466</v>
      </c>
      <c r="AE49" s="331">
        <v>44293</v>
      </c>
      <c r="AF49" s="329">
        <v>0.34097222222222223</v>
      </c>
      <c r="AG49" s="328">
        <v>44293</v>
      </c>
      <c r="AH49" s="329">
        <v>0.75</v>
      </c>
      <c r="AI49" s="328">
        <v>44284</v>
      </c>
      <c r="AJ49" s="329">
        <v>0.45694444444444443</v>
      </c>
      <c r="AK49" s="328">
        <v>44284</v>
      </c>
      <c r="AL49" s="329">
        <v>0.37291666666666662</v>
      </c>
      <c r="AM49" s="330" t="s">
        <v>783</v>
      </c>
      <c r="AN49" s="330" t="s">
        <v>313</v>
      </c>
      <c r="AO49" s="93"/>
      <c r="AP49" s="203" t="s">
        <v>481</v>
      </c>
      <c r="AQ49" s="77"/>
      <c r="AR49" s="95" t="str">
        <f t="shared" ref="AR49:AR51" si="106">IF(B49="X",IF(AN49="","Afectat sau NU?",IF(AN49="DA",IF(((AK49+AL49)-(AE49+AF49))*24&lt;-720,"Neinformat",((AK49+AL49)-(AE49+AF49))*24),"Nu a fost afectat producator/consumator")),"")</f>
        <v/>
      </c>
      <c r="AS49" s="96" t="str">
        <f t="shared" ref="AS49:AS51" si="107">IF(B49="X",IF(AN49="DA",IF(AR49&lt;6,LEN(TRIM(V49))-LEN(SUBSTITUTE(V49,CHAR(44),""))+1,0),"-"),"")</f>
        <v/>
      </c>
      <c r="AT49" s="97" t="str">
        <f t="shared" ref="AT49:AT51" si="108">IF(B49="X",IF(AN49="DA",LEN(TRIM(V49))-LEN(SUBSTITUTE(V49,CHAR(44),""))+1,"-"),"")</f>
        <v/>
      </c>
      <c r="AU49" s="98" t="str">
        <f t="shared" ref="AU49:AU51" si="109">IF(B49="X",IF(AN49="","Afectat sau NU?",IF(AN49="DA",IF(((AI49+AJ49)-(AE49+AF49))*24&lt;-720,"Neinformat",((AI49+AJ49)-(AE49+AF49))*24),"Nu a fost afectat producator/consumator")),"")</f>
        <v/>
      </c>
      <c r="AV49" s="96" t="str">
        <f t="shared" ref="AV49:AV51" si="110">IF(B49="X",IF(AN49="DA",IF(AU49&lt;6,LEN(TRIM(U49))-LEN(SUBSTITUTE(U49,CHAR(44),""))+1,0),"-"),"")</f>
        <v/>
      </c>
      <c r="AW49" s="99" t="str">
        <f t="shared" ref="AW49:AW51" si="111">IF(B49="X",IF(AN49="DA",LEN(TRIM(U49))-LEN(SUBSTITUTE(U49,CHAR(44),""))+1,"-"),"")</f>
        <v/>
      </c>
      <c r="AX49" s="95" t="str">
        <f t="shared" ref="AX49:AX51" si="112">IF(B49="X",IF(AN49="","Afectat sau NU?",IF(AN49="DA",((AG49+AH49)-(AE49+AF49))*24,"Nu a fost afectat producator/consumator")),"")</f>
        <v/>
      </c>
      <c r="AY49" s="96" t="str">
        <f t="shared" ref="AY49:AY51" si="113">IF(B49="X",IF(AN49="DA",IF(AX49&gt;24,IF(BA49="NU",0,LEN(TRIM(V49))-LEN(SUBSTITUTE(V49,CHAR(44),""))+1),0),"-"),"")</f>
        <v/>
      </c>
      <c r="AZ49" s="97" t="str">
        <f t="shared" ref="AZ49:AZ51" si="114">IF(B49="X",IF(AN49="DA",IF(AX49&gt;24,LEN(TRIM(V49))-LEN(SUBSTITUTE(V49,CHAR(44),""))+1,0),"-"),"")</f>
        <v/>
      </c>
      <c r="BF49" s="100">
        <f t="shared" ref="BF49:BF51" si="115">IF(C49="X",IF(AN49="","Afectat sau NU?",IF(AN49="DA",IF(AK49="","Neinformat",NETWORKDAYS(AK49+AL49,AE49+AF49,$BS$2:$BS$14)-2),"Nu a fost afectat producator/consumator")),"")</f>
        <v>6</v>
      </c>
      <c r="BG49" s="96">
        <f t="shared" ref="BG49:BG51" si="116">IF(C49="X",IF(AN49="DA",IF(AND(BF49&gt;=5,AK49&lt;&gt;""),LEN(TRIM(V49))-LEN(SUBSTITUTE(V49,CHAR(44),""))+1,0),"-"),"")</f>
        <v>1</v>
      </c>
      <c r="BH49" s="97">
        <f t="shared" ref="BH49:BH51" si="117">IF(C49="X",IF(AN49="DA",LEN(TRIM(V49))-LEN(SUBSTITUTE(V49,CHAR(44),""))+1,"-"),"")</f>
        <v>1</v>
      </c>
      <c r="BI49" s="101">
        <f t="shared" ref="BI49:BI51" si="118">IF(C49="X",IF(AN49="","Afectat sau NU?",IF(AN49="DA",IF(AI49="","Neinformat",NETWORKDAYS(AI49+AJ49,AE49+AF49,$BS$2:$BS$14)-2),"Nu a fost afectat producator/consumator")),"")</f>
        <v>6</v>
      </c>
      <c r="BJ49" s="96">
        <f t="shared" ref="BJ49:BJ51" si="119">IF(C49="X",IF(AN49="DA",IF(AND(BI49&gt;=5,AI49&lt;&gt;""),LEN(TRIM(U49))-LEN(SUBSTITUTE(U49,CHAR(44),""))+1,0),"-"),"")</f>
        <v>48</v>
      </c>
      <c r="BK49" s="99">
        <f t="shared" ref="BK49:BK51" si="120">IF(C49="X",IF(AN49="DA",LEN(TRIM(U49))-LEN(SUBSTITUTE(U49,CHAR(44),""))+1,"-"),"")</f>
        <v>48</v>
      </c>
      <c r="BL49" s="100">
        <f t="shared" ref="BL49:BL51" si="121">IF(C49="X",IF(AN49="","Afectat sau NU?",IF(AN49="DA",((AG49+AH49)-(Z49+AA49))*24,"Nu a fost afectat producator/consumator")),"")</f>
        <v>0</v>
      </c>
      <c r="BM49" s="96">
        <f t="shared" ref="BM49:BM51" si="122">IF(C49="X",IF(AN49&lt;&gt;"DA","-",IF(AND(AN49="DA",BL49&lt;=0),LEN(TRIM(V49))-LEN(SUBSTITUTE(V49,CHAR(44),""))+1+LEN(TRIM(U49))-LEN(SUBSTITUTE(U49,CHAR(44),""))+1,0)),"")</f>
        <v>49</v>
      </c>
      <c r="BN49" s="97">
        <f t="shared" ref="BN49:BN51" si="123">IF(C49="X",IF(AN49="DA",LEN(TRIM(V49))-LEN(SUBSTITUTE(V49,CHAR(44),""))+1+LEN(TRIM(U49))-LEN(SUBSTITUTE(U49,CHAR(44),""))+1,"-"),"")</f>
        <v>49</v>
      </c>
    </row>
    <row r="50" spans="1:66" s="10" customFormat="1" ht="225" customHeight="1" x14ac:dyDescent="0.25">
      <c r="A50" s="84">
        <f t="shared" si="36"/>
        <v>34</v>
      </c>
      <c r="B50" s="85" t="s">
        <v>86</v>
      </c>
      <c r="C50" s="200" t="s">
        <v>66</v>
      </c>
      <c r="D50" s="201" t="s">
        <v>154</v>
      </c>
      <c r="E50" s="254">
        <v>134238</v>
      </c>
      <c r="F50" s="254" t="s">
        <v>158</v>
      </c>
      <c r="G50" s="254" t="s">
        <v>159</v>
      </c>
      <c r="H50" s="255">
        <v>566412.39</v>
      </c>
      <c r="I50" s="255">
        <v>374268.11</v>
      </c>
      <c r="J50" s="255">
        <v>566412.39</v>
      </c>
      <c r="K50" s="255">
        <v>374268.11</v>
      </c>
      <c r="L50" s="85" t="s">
        <v>86</v>
      </c>
      <c r="M50" s="85" t="s">
        <v>86</v>
      </c>
      <c r="N50" s="254" t="s">
        <v>160</v>
      </c>
      <c r="O50" s="254" t="s">
        <v>158</v>
      </c>
      <c r="P50" s="85" t="s">
        <v>86</v>
      </c>
      <c r="Q50" s="85" t="s">
        <v>86</v>
      </c>
      <c r="R50" s="85" t="s">
        <v>86</v>
      </c>
      <c r="S50" s="85" t="s">
        <v>86</v>
      </c>
      <c r="T50" s="254" t="s">
        <v>88</v>
      </c>
      <c r="U50" s="332" t="s">
        <v>392</v>
      </c>
      <c r="V50" s="254" t="s">
        <v>129</v>
      </c>
      <c r="W50" s="333" t="s">
        <v>784</v>
      </c>
      <c r="X50" s="89"/>
      <c r="Y50" s="90"/>
      <c r="Z50" s="89"/>
      <c r="AA50" s="90"/>
      <c r="AB50" s="332" t="s">
        <v>71</v>
      </c>
      <c r="AC50" s="85" t="s">
        <v>386</v>
      </c>
      <c r="AD50" s="91" t="s">
        <v>466</v>
      </c>
      <c r="AE50" s="204"/>
      <c r="AF50" s="205"/>
      <c r="AG50" s="206"/>
      <c r="AH50" s="205"/>
      <c r="AI50" s="206"/>
      <c r="AJ50" s="205"/>
      <c r="AK50" s="206"/>
      <c r="AL50" s="205"/>
      <c r="AM50" s="207"/>
      <c r="AN50" s="207"/>
      <c r="AO50" s="207"/>
      <c r="AP50" s="203" t="s">
        <v>481</v>
      </c>
      <c r="AQ50" s="77"/>
      <c r="AR50" s="95" t="str">
        <f t="shared" si="106"/>
        <v/>
      </c>
      <c r="AS50" s="96" t="str">
        <f t="shared" si="107"/>
        <v/>
      </c>
      <c r="AT50" s="97" t="str">
        <f t="shared" si="108"/>
        <v/>
      </c>
      <c r="AU50" s="98" t="str">
        <f t="shared" si="109"/>
        <v/>
      </c>
      <c r="AV50" s="96" t="str">
        <f t="shared" si="110"/>
        <v/>
      </c>
      <c r="AW50" s="99" t="str">
        <f t="shared" si="111"/>
        <v/>
      </c>
      <c r="AX50" s="95" t="str">
        <f t="shared" si="112"/>
        <v/>
      </c>
      <c r="AY50" s="96" t="str">
        <f t="shared" si="113"/>
        <v/>
      </c>
      <c r="AZ50" s="97" t="str">
        <f t="shared" si="114"/>
        <v/>
      </c>
      <c r="BA50" s="64"/>
      <c r="BB50" s="64"/>
      <c r="BC50" s="64"/>
      <c r="BD50" s="64"/>
      <c r="BE50" s="64"/>
      <c r="BF50" s="100" t="str">
        <f t="shared" si="115"/>
        <v>Afectat sau NU?</v>
      </c>
      <c r="BG50" s="96" t="str">
        <f t="shared" si="116"/>
        <v>-</v>
      </c>
      <c r="BH50" s="97" t="str">
        <f t="shared" si="117"/>
        <v>-</v>
      </c>
      <c r="BI50" s="101" t="str">
        <f t="shared" si="118"/>
        <v>Afectat sau NU?</v>
      </c>
      <c r="BJ50" s="96" t="str">
        <f t="shared" si="119"/>
        <v>-</v>
      </c>
      <c r="BK50" s="99" t="str">
        <f t="shared" si="120"/>
        <v>-</v>
      </c>
      <c r="BL50" s="100" t="str">
        <f t="shared" si="121"/>
        <v>Afectat sau NU?</v>
      </c>
      <c r="BM50" s="96" t="str">
        <f t="shared" si="122"/>
        <v>-</v>
      </c>
      <c r="BN50" s="97" t="str">
        <f t="shared" si="123"/>
        <v>-</v>
      </c>
    </row>
    <row r="51" spans="1:66" s="10" customFormat="1" ht="161.25" customHeight="1" thickBot="1" x14ac:dyDescent="0.3">
      <c r="A51" s="184">
        <f t="shared" si="36"/>
        <v>35</v>
      </c>
      <c r="B51" s="185" t="s">
        <v>86</v>
      </c>
      <c r="C51" s="124" t="s">
        <v>66</v>
      </c>
      <c r="D51" s="125" t="s">
        <v>154</v>
      </c>
      <c r="E51" s="185">
        <v>67283</v>
      </c>
      <c r="F51" s="185" t="s">
        <v>155</v>
      </c>
      <c r="G51" s="185" t="s">
        <v>156</v>
      </c>
      <c r="H51" s="187">
        <v>561822.71999999997</v>
      </c>
      <c r="I51" s="187">
        <v>373131.94</v>
      </c>
      <c r="J51" s="187">
        <v>561822.71999999997</v>
      </c>
      <c r="K51" s="187">
        <v>373131.94</v>
      </c>
      <c r="L51" s="185" t="s">
        <v>86</v>
      </c>
      <c r="M51" s="185" t="s">
        <v>86</v>
      </c>
      <c r="N51" s="185" t="s">
        <v>86</v>
      </c>
      <c r="O51" s="185" t="s">
        <v>86</v>
      </c>
      <c r="P51" s="185" t="s">
        <v>86</v>
      </c>
      <c r="Q51" s="185" t="s">
        <v>86</v>
      </c>
      <c r="R51" s="185" t="s">
        <v>161</v>
      </c>
      <c r="S51" s="185" t="s">
        <v>155</v>
      </c>
      <c r="T51" s="185" t="s">
        <v>114</v>
      </c>
      <c r="U51" s="185" t="s">
        <v>162</v>
      </c>
      <c r="V51" s="185" t="s">
        <v>162</v>
      </c>
      <c r="W51" s="251" t="s">
        <v>465</v>
      </c>
      <c r="X51" s="112">
        <v>44293</v>
      </c>
      <c r="Y51" s="111">
        <v>0.33333333333333331</v>
      </c>
      <c r="Z51" s="112">
        <v>44293</v>
      </c>
      <c r="AA51" s="111">
        <v>0.75</v>
      </c>
      <c r="AB51" s="124" t="s">
        <v>71</v>
      </c>
      <c r="AC51" s="185" t="s">
        <v>314</v>
      </c>
      <c r="AD51" s="277" t="s">
        <v>467</v>
      </c>
      <c r="AE51" s="232">
        <v>44293</v>
      </c>
      <c r="AF51" s="233">
        <v>0.34027777777777773</v>
      </c>
      <c r="AG51" s="234">
        <v>44293</v>
      </c>
      <c r="AH51" s="233">
        <v>0.75</v>
      </c>
      <c r="AI51" s="234">
        <v>44284</v>
      </c>
      <c r="AJ51" s="233">
        <v>0.44305555555555554</v>
      </c>
      <c r="AK51" s="234">
        <v>44284</v>
      </c>
      <c r="AL51" s="233">
        <v>0.37847222222222227</v>
      </c>
      <c r="AM51" s="235" t="s">
        <v>783</v>
      </c>
      <c r="AN51" s="235" t="s">
        <v>313</v>
      </c>
      <c r="AO51" s="211"/>
      <c r="AP51" s="132" t="s">
        <v>481</v>
      </c>
      <c r="AQ51" s="77"/>
      <c r="AR51" s="115" t="str">
        <f t="shared" si="106"/>
        <v/>
      </c>
      <c r="AS51" s="116" t="str">
        <f t="shared" si="107"/>
        <v/>
      </c>
      <c r="AT51" s="117" t="str">
        <f t="shared" si="108"/>
        <v/>
      </c>
      <c r="AU51" s="118" t="str">
        <f t="shared" si="109"/>
        <v/>
      </c>
      <c r="AV51" s="116" t="str">
        <f t="shared" si="110"/>
        <v/>
      </c>
      <c r="AW51" s="119" t="str">
        <f t="shared" si="111"/>
        <v/>
      </c>
      <c r="AX51" s="115" t="str">
        <f t="shared" si="112"/>
        <v/>
      </c>
      <c r="AY51" s="116" t="str">
        <f t="shared" si="113"/>
        <v/>
      </c>
      <c r="AZ51" s="117" t="str">
        <f t="shared" si="114"/>
        <v/>
      </c>
      <c r="BA51" s="64"/>
      <c r="BB51" s="64"/>
      <c r="BC51" s="64"/>
      <c r="BD51" s="64"/>
      <c r="BE51" s="64"/>
      <c r="BF51" s="120">
        <f t="shared" si="115"/>
        <v>6</v>
      </c>
      <c r="BG51" s="116">
        <f t="shared" si="116"/>
        <v>2</v>
      </c>
      <c r="BH51" s="117">
        <f t="shared" si="117"/>
        <v>2</v>
      </c>
      <c r="BI51" s="121">
        <f t="shared" si="118"/>
        <v>6</v>
      </c>
      <c r="BJ51" s="116">
        <f t="shared" si="119"/>
        <v>2</v>
      </c>
      <c r="BK51" s="119">
        <f t="shared" si="120"/>
        <v>2</v>
      </c>
      <c r="BL51" s="120">
        <f t="shared" si="121"/>
        <v>0</v>
      </c>
      <c r="BM51" s="116">
        <f t="shared" si="122"/>
        <v>4</v>
      </c>
      <c r="BN51" s="117">
        <f t="shared" si="123"/>
        <v>4</v>
      </c>
    </row>
    <row r="52" spans="1:66" s="10" customFormat="1" ht="200.25" thickBot="1" x14ac:dyDescent="0.3">
      <c r="A52" s="184">
        <f t="shared" si="36"/>
        <v>36</v>
      </c>
      <c r="B52" s="185" t="s">
        <v>86</v>
      </c>
      <c r="C52" s="124" t="s">
        <v>66</v>
      </c>
      <c r="D52" s="125" t="s">
        <v>163</v>
      </c>
      <c r="E52" s="185">
        <v>144063</v>
      </c>
      <c r="F52" s="185" t="s">
        <v>95</v>
      </c>
      <c r="G52" s="185" t="s">
        <v>85</v>
      </c>
      <c r="H52" s="187">
        <v>453138.85</v>
      </c>
      <c r="I52" s="187">
        <v>469627.97</v>
      </c>
      <c r="J52" s="187">
        <v>453138.85</v>
      </c>
      <c r="K52" s="187">
        <v>469627.97</v>
      </c>
      <c r="L52" s="185" t="s">
        <v>86</v>
      </c>
      <c r="M52" s="185" t="s">
        <v>86</v>
      </c>
      <c r="N52" s="185" t="s">
        <v>100</v>
      </c>
      <c r="O52" s="185" t="s">
        <v>95</v>
      </c>
      <c r="P52" s="185" t="s">
        <v>86</v>
      </c>
      <c r="Q52" s="185" t="s">
        <v>86</v>
      </c>
      <c r="R52" s="185" t="s">
        <v>86</v>
      </c>
      <c r="S52" s="185" t="s">
        <v>86</v>
      </c>
      <c r="T52" s="185" t="s">
        <v>88</v>
      </c>
      <c r="U52" s="185" t="s">
        <v>449</v>
      </c>
      <c r="V52" s="185" t="s">
        <v>89</v>
      </c>
      <c r="W52" s="127" t="s">
        <v>859</v>
      </c>
      <c r="X52" s="112"/>
      <c r="Y52" s="111"/>
      <c r="Z52" s="112"/>
      <c r="AA52" s="111"/>
      <c r="AB52" s="124" t="s">
        <v>69</v>
      </c>
      <c r="AC52" s="185"/>
      <c r="AD52" s="189" t="s">
        <v>896</v>
      </c>
      <c r="AE52" s="208"/>
      <c r="AF52" s="209"/>
      <c r="AG52" s="210"/>
      <c r="AH52" s="209"/>
      <c r="AI52" s="210"/>
      <c r="AJ52" s="209"/>
      <c r="AK52" s="210"/>
      <c r="AL52" s="209"/>
      <c r="AM52" s="211"/>
      <c r="AN52" s="211"/>
      <c r="AO52" s="113"/>
      <c r="AP52" s="132" t="s">
        <v>195</v>
      </c>
      <c r="AQ52" s="77"/>
      <c r="AR52" s="115" t="str">
        <f t="shared" ref="AR52" si="124">IF(B52="X",IF(AN52="","Afectat sau NU?",IF(AN52="DA",IF(((AK52+AL52)-(AE52+AF52))*24&lt;-720,"Neinformat",((AK52+AL52)-(AE52+AF52))*24),"Nu a fost afectat producator/consumator")),"")</f>
        <v/>
      </c>
      <c r="AS52" s="116" t="str">
        <f t="shared" ref="AS52" si="125">IF(B52="X",IF(AN52="DA",IF(AR52&lt;6,LEN(TRIM(V52))-LEN(SUBSTITUTE(V52,CHAR(44),""))+1,0),"-"),"")</f>
        <v/>
      </c>
      <c r="AT52" s="117" t="str">
        <f t="shared" ref="AT52" si="126">IF(B52="X",IF(AN52="DA",LEN(TRIM(V52))-LEN(SUBSTITUTE(V52,CHAR(44),""))+1,"-"),"")</f>
        <v/>
      </c>
      <c r="AU52" s="118" t="str">
        <f t="shared" ref="AU52" si="127">IF(B52="X",IF(AN52="","Afectat sau NU?",IF(AN52="DA",IF(((AI52+AJ52)-(AE52+AF52))*24&lt;-720,"Neinformat",((AI52+AJ52)-(AE52+AF52))*24),"Nu a fost afectat producator/consumator")),"")</f>
        <v/>
      </c>
      <c r="AV52" s="116" t="str">
        <f t="shared" ref="AV52" si="128">IF(B52="X",IF(AN52="DA",IF(AU52&lt;6,LEN(TRIM(U52))-LEN(SUBSTITUTE(U52,CHAR(44),""))+1,0),"-"),"")</f>
        <v/>
      </c>
      <c r="AW52" s="119" t="str">
        <f t="shared" ref="AW52" si="129">IF(B52="X",IF(AN52="DA",LEN(TRIM(U52))-LEN(SUBSTITUTE(U52,CHAR(44),""))+1,"-"),"")</f>
        <v/>
      </c>
      <c r="AX52" s="115" t="str">
        <f t="shared" ref="AX52" si="130">IF(B52="X",IF(AN52="","Afectat sau NU?",IF(AN52="DA",((AG52+AH52)-(AE52+AF52))*24,"Nu a fost afectat producator/consumator")),"")</f>
        <v/>
      </c>
      <c r="AY52" s="116" t="str">
        <f t="shared" ref="AY52" si="131">IF(B52="X",IF(AN52="DA",IF(AX52&gt;24,IF(BA52="NU",0,LEN(TRIM(V52))-LEN(SUBSTITUTE(V52,CHAR(44),""))+1),0),"-"),"")</f>
        <v/>
      </c>
      <c r="AZ52" s="117" t="str">
        <f t="shared" ref="AZ52" si="132">IF(B52="X",IF(AN52="DA",IF(AX52&gt;24,LEN(TRIM(V52))-LEN(SUBSTITUTE(V52,CHAR(44),""))+1,0),"-"),"")</f>
        <v/>
      </c>
      <c r="BA52" s="64"/>
      <c r="BB52" s="64"/>
      <c r="BC52" s="64"/>
      <c r="BD52" s="64"/>
      <c r="BE52" s="64"/>
      <c r="BF52" s="120" t="str">
        <f t="shared" ref="BF52" si="133">IF(C52="X",IF(AN52="","Afectat sau NU?",IF(AN52="DA",IF(AK52="","Neinformat",NETWORKDAYS(AK52+AL52,AE52+AF52,$BS$2:$BS$14)-2),"Nu a fost afectat producator/consumator")),"")</f>
        <v>Afectat sau NU?</v>
      </c>
      <c r="BG52" s="116" t="str">
        <f t="shared" ref="BG52" si="134">IF(C52="X",IF(AN52="DA",IF(AND(BF52&gt;=5,AK52&lt;&gt;""),LEN(TRIM(V52))-LEN(SUBSTITUTE(V52,CHAR(44),""))+1,0),"-"),"")</f>
        <v>-</v>
      </c>
      <c r="BH52" s="117" t="str">
        <f t="shared" ref="BH52" si="135">IF(C52="X",IF(AN52="DA",LEN(TRIM(V52))-LEN(SUBSTITUTE(V52,CHAR(44),""))+1,"-"),"")</f>
        <v>-</v>
      </c>
      <c r="BI52" s="121" t="str">
        <f t="shared" ref="BI52" si="136">IF(C52="X",IF(AN52="","Afectat sau NU?",IF(AN52="DA",IF(AI52="","Neinformat",NETWORKDAYS(AI52+AJ52,AE52+AF52,$BS$2:$BS$14)-2),"Nu a fost afectat producator/consumator")),"")</f>
        <v>Afectat sau NU?</v>
      </c>
      <c r="BJ52" s="116" t="str">
        <f t="shared" ref="BJ52" si="137">IF(C52="X",IF(AN52="DA",IF(AND(BI52&gt;=5,AI52&lt;&gt;""),LEN(TRIM(U52))-LEN(SUBSTITUTE(U52,CHAR(44),""))+1,0),"-"),"")</f>
        <v>-</v>
      </c>
      <c r="BK52" s="119" t="str">
        <f t="shared" ref="BK52" si="138">IF(C52="X",IF(AN52="DA",LEN(TRIM(U52))-LEN(SUBSTITUTE(U52,CHAR(44),""))+1,"-"),"")</f>
        <v>-</v>
      </c>
      <c r="BL52" s="120" t="str">
        <f t="shared" ref="BL52" si="139">IF(C52="X",IF(AN52="","Afectat sau NU?",IF(AN52="DA",((AG52+AH52)-(Z52+AA52))*24,"Nu a fost afectat producator/consumator")),"")</f>
        <v>Afectat sau NU?</v>
      </c>
      <c r="BM52" s="116" t="str">
        <f t="shared" ref="BM52" si="140">IF(C52="X",IF(AN52&lt;&gt;"DA","-",IF(AND(AN52="DA",BL52&lt;=0),LEN(TRIM(V52))-LEN(SUBSTITUTE(V52,CHAR(44),""))+1+LEN(TRIM(U52))-LEN(SUBSTITUTE(U52,CHAR(44),""))+1,0)),"")</f>
        <v>-</v>
      </c>
      <c r="BN52" s="117" t="str">
        <f t="shared" ref="BN52" si="141">IF(C52="X",IF(AN52="DA",LEN(TRIM(V52))-LEN(SUBSTITUTE(V52,CHAR(44),""))+1+LEN(TRIM(U52))-LEN(SUBSTITUTE(U52,CHAR(44),""))+1,"-"),"")</f>
        <v>-</v>
      </c>
    </row>
    <row r="53" spans="1:66" s="10" customFormat="1" ht="200.25" thickBot="1" x14ac:dyDescent="0.3">
      <c r="A53" s="184">
        <f t="shared" si="36"/>
        <v>37</v>
      </c>
      <c r="B53" s="185" t="s">
        <v>86</v>
      </c>
      <c r="C53" s="124" t="s">
        <v>66</v>
      </c>
      <c r="D53" s="125" t="s">
        <v>748</v>
      </c>
      <c r="E53" s="185">
        <v>144090</v>
      </c>
      <c r="F53" s="185" t="s">
        <v>102</v>
      </c>
      <c r="G53" s="185" t="s">
        <v>85</v>
      </c>
      <c r="H53" s="187">
        <v>451489.67</v>
      </c>
      <c r="I53" s="187">
        <v>466968.99</v>
      </c>
      <c r="J53" s="187">
        <v>451489.67</v>
      </c>
      <c r="K53" s="187">
        <v>466968.99</v>
      </c>
      <c r="L53" s="185" t="s">
        <v>86</v>
      </c>
      <c r="M53" s="185" t="s">
        <v>86</v>
      </c>
      <c r="N53" s="185" t="s">
        <v>103</v>
      </c>
      <c r="O53" s="185" t="s">
        <v>102</v>
      </c>
      <c r="P53" s="185" t="s">
        <v>86</v>
      </c>
      <c r="Q53" s="185" t="s">
        <v>86</v>
      </c>
      <c r="R53" s="185" t="s">
        <v>86</v>
      </c>
      <c r="S53" s="185" t="s">
        <v>86</v>
      </c>
      <c r="T53" s="185" t="s">
        <v>88</v>
      </c>
      <c r="U53" s="185" t="s">
        <v>449</v>
      </c>
      <c r="V53" s="185" t="s">
        <v>89</v>
      </c>
      <c r="W53" s="127" t="s">
        <v>749</v>
      </c>
      <c r="X53" s="112"/>
      <c r="Y53" s="111"/>
      <c r="Z53" s="112"/>
      <c r="AA53" s="111"/>
      <c r="AB53" s="124" t="s">
        <v>69</v>
      </c>
      <c r="AC53" s="185"/>
      <c r="AD53" s="189" t="s">
        <v>896</v>
      </c>
      <c r="AE53" s="208"/>
      <c r="AF53" s="209"/>
      <c r="AG53" s="210"/>
      <c r="AH53" s="209"/>
      <c r="AI53" s="210"/>
      <c r="AJ53" s="209"/>
      <c r="AK53" s="210"/>
      <c r="AL53" s="209"/>
      <c r="AM53" s="211"/>
      <c r="AN53" s="211"/>
      <c r="AO53" s="113"/>
      <c r="AP53" s="132" t="s">
        <v>195</v>
      </c>
      <c r="AQ53" s="77"/>
      <c r="AR53" s="115" t="str">
        <f t="shared" ref="AR53:AR62" si="142">IF(B53="X",IF(AN53="","Afectat sau NU?",IF(AN53="DA",IF(((AK53+AL53)-(AE53+AF53))*24&lt;-720,"Neinformat",((AK53+AL53)-(AE53+AF53))*24),"Nu a fost afectat producator/consumator")),"")</f>
        <v/>
      </c>
      <c r="AS53" s="116" t="str">
        <f t="shared" ref="AS53:AS62" si="143">IF(B53="X",IF(AN53="DA",IF(AR53&lt;6,LEN(TRIM(V53))-LEN(SUBSTITUTE(V53,CHAR(44),""))+1,0),"-"),"")</f>
        <v/>
      </c>
      <c r="AT53" s="117" t="str">
        <f t="shared" ref="AT53:AT62" si="144">IF(B53="X",IF(AN53="DA",LEN(TRIM(V53))-LEN(SUBSTITUTE(V53,CHAR(44),""))+1,"-"),"")</f>
        <v/>
      </c>
      <c r="AU53" s="118" t="str">
        <f t="shared" ref="AU53:AU62" si="145">IF(B53="X",IF(AN53="","Afectat sau NU?",IF(AN53="DA",IF(((AI53+AJ53)-(AE53+AF53))*24&lt;-720,"Neinformat",((AI53+AJ53)-(AE53+AF53))*24),"Nu a fost afectat producator/consumator")),"")</f>
        <v/>
      </c>
      <c r="AV53" s="116" t="str">
        <f t="shared" ref="AV53:AV62" si="146">IF(B53="X",IF(AN53="DA",IF(AU53&lt;6,LEN(TRIM(U53))-LEN(SUBSTITUTE(U53,CHAR(44),""))+1,0),"-"),"")</f>
        <v/>
      </c>
      <c r="AW53" s="119" t="str">
        <f t="shared" ref="AW53:AW62" si="147">IF(B53="X",IF(AN53="DA",LEN(TRIM(U53))-LEN(SUBSTITUTE(U53,CHAR(44),""))+1,"-"),"")</f>
        <v/>
      </c>
      <c r="AX53" s="115" t="str">
        <f t="shared" ref="AX53:AX62" si="148">IF(B53="X",IF(AN53="","Afectat sau NU?",IF(AN53="DA",((AG53+AH53)-(AE53+AF53))*24,"Nu a fost afectat producator/consumator")),"")</f>
        <v/>
      </c>
      <c r="AY53" s="116" t="str">
        <f t="shared" ref="AY53:AY62" si="149">IF(B53="X",IF(AN53="DA",IF(AX53&gt;24,IF(BA53="NU",0,LEN(TRIM(V53))-LEN(SUBSTITUTE(V53,CHAR(44),""))+1),0),"-"),"")</f>
        <v/>
      </c>
      <c r="AZ53" s="117" t="str">
        <f t="shared" ref="AZ53:AZ62" si="150">IF(B53="X",IF(AN53="DA",IF(AX53&gt;24,LEN(TRIM(V53))-LEN(SUBSTITUTE(V53,CHAR(44),""))+1,0),"-"),"")</f>
        <v/>
      </c>
      <c r="BA53" s="64"/>
      <c r="BB53" s="64"/>
      <c r="BC53" s="64"/>
      <c r="BD53" s="64"/>
      <c r="BE53" s="64"/>
      <c r="BF53" s="120" t="str">
        <f t="shared" ref="BF53:BF62" si="151">IF(C53="X",IF(AN53="","Afectat sau NU?",IF(AN53="DA",IF(AK53="","Neinformat",NETWORKDAYS(AK53+AL53,AE53+AF53,$BS$2:$BS$14)-2),"Nu a fost afectat producator/consumator")),"")</f>
        <v>Afectat sau NU?</v>
      </c>
      <c r="BG53" s="116" t="str">
        <f t="shared" ref="BG53:BG62" si="152">IF(C53="X",IF(AN53="DA",IF(AND(BF53&gt;=5,AK53&lt;&gt;""),LEN(TRIM(V53))-LEN(SUBSTITUTE(V53,CHAR(44),""))+1,0),"-"),"")</f>
        <v>-</v>
      </c>
      <c r="BH53" s="117" t="str">
        <f t="shared" ref="BH53:BH62" si="153">IF(C53="X",IF(AN53="DA",LEN(TRIM(V53))-LEN(SUBSTITUTE(V53,CHAR(44),""))+1,"-"),"")</f>
        <v>-</v>
      </c>
      <c r="BI53" s="121" t="str">
        <f t="shared" ref="BI53:BI62" si="154">IF(C53="X",IF(AN53="","Afectat sau NU?",IF(AN53="DA",IF(AI53="","Neinformat",NETWORKDAYS(AI53+AJ53,AE53+AF53,$BS$2:$BS$14)-2),"Nu a fost afectat producator/consumator")),"")</f>
        <v>Afectat sau NU?</v>
      </c>
      <c r="BJ53" s="116" t="str">
        <f t="shared" ref="BJ53:BJ62" si="155">IF(C53="X",IF(AN53="DA",IF(AND(BI53&gt;=5,AI53&lt;&gt;""),LEN(TRIM(U53))-LEN(SUBSTITUTE(U53,CHAR(44),""))+1,0),"-"),"")</f>
        <v>-</v>
      </c>
      <c r="BK53" s="119" t="str">
        <f t="shared" ref="BK53:BK62" si="156">IF(C53="X",IF(AN53="DA",LEN(TRIM(U53))-LEN(SUBSTITUTE(U53,CHAR(44),""))+1,"-"),"")</f>
        <v>-</v>
      </c>
      <c r="BL53" s="120" t="str">
        <f t="shared" ref="BL53:BL62" si="157">IF(C53="X",IF(AN53="","Afectat sau NU?",IF(AN53="DA",((AG53+AH53)-(Z53+AA53))*24,"Nu a fost afectat producator/consumator")),"")</f>
        <v>Afectat sau NU?</v>
      </c>
      <c r="BM53" s="116" t="str">
        <f t="shared" ref="BM53:BM62" si="158">IF(C53="X",IF(AN53&lt;&gt;"DA","-",IF(AND(AN53="DA",BL53&lt;=0),LEN(TRIM(V53))-LEN(SUBSTITUTE(V53,CHAR(44),""))+1+LEN(TRIM(U53))-LEN(SUBSTITUTE(U53,CHAR(44),""))+1,0)),"")</f>
        <v>-</v>
      </c>
      <c r="BN53" s="117" t="str">
        <f t="shared" ref="BN53:BN62" si="159">IF(C53="X",IF(AN53="DA",LEN(TRIM(V53))-LEN(SUBSTITUTE(V53,CHAR(44),""))+1+LEN(TRIM(U53))-LEN(SUBSTITUTE(U53,CHAR(44),""))+1,"-"),"")</f>
        <v>-</v>
      </c>
    </row>
    <row r="54" spans="1:66" s="10" customFormat="1" ht="15" thickBot="1" x14ac:dyDescent="0.3">
      <c r="A54" s="184">
        <f t="shared" si="36"/>
        <v>38</v>
      </c>
      <c r="B54" s="185" t="s">
        <v>86</v>
      </c>
      <c r="C54" s="124" t="s">
        <v>66</v>
      </c>
      <c r="D54" s="125" t="s">
        <v>164</v>
      </c>
      <c r="E54" s="185">
        <v>145818</v>
      </c>
      <c r="F54" s="185" t="s">
        <v>165</v>
      </c>
      <c r="G54" s="185" t="s">
        <v>85</v>
      </c>
      <c r="H54" s="187">
        <v>425238.47</v>
      </c>
      <c r="I54" s="187">
        <v>479734.58</v>
      </c>
      <c r="J54" s="187">
        <v>425238.47</v>
      </c>
      <c r="K54" s="187">
        <v>479734.58</v>
      </c>
      <c r="L54" s="185" t="s">
        <v>86</v>
      </c>
      <c r="M54" s="185" t="s">
        <v>86</v>
      </c>
      <c r="N54" s="185" t="s">
        <v>166</v>
      </c>
      <c r="O54" s="185" t="s">
        <v>165</v>
      </c>
      <c r="P54" s="185" t="s">
        <v>86</v>
      </c>
      <c r="Q54" s="185" t="s">
        <v>86</v>
      </c>
      <c r="R54" s="185" t="s">
        <v>86</v>
      </c>
      <c r="S54" s="185" t="s">
        <v>86</v>
      </c>
      <c r="T54" s="185" t="s">
        <v>88</v>
      </c>
      <c r="U54" s="185"/>
      <c r="V54" s="185" t="s">
        <v>89</v>
      </c>
      <c r="W54" s="127" t="s">
        <v>191</v>
      </c>
      <c r="X54" s="112"/>
      <c r="Y54" s="111"/>
      <c r="Z54" s="112"/>
      <c r="AA54" s="111"/>
      <c r="AB54" s="124" t="s">
        <v>69</v>
      </c>
      <c r="AC54" s="185"/>
      <c r="AD54" s="189"/>
      <c r="AE54" s="208"/>
      <c r="AF54" s="209"/>
      <c r="AG54" s="210"/>
      <c r="AH54" s="209"/>
      <c r="AI54" s="210"/>
      <c r="AJ54" s="209"/>
      <c r="AK54" s="210"/>
      <c r="AL54" s="209"/>
      <c r="AM54" s="211"/>
      <c r="AN54" s="211"/>
      <c r="AO54" s="211"/>
      <c r="AP54" s="132" t="s">
        <v>195</v>
      </c>
      <c r="AQ54" s="77"/>
      <c r="AR54" s="115" t="str">
        <f t="shared" si="142"/>
        <v/>
      </c>
      <c r="AS54" s="116" t="str">
        <f t="shared" si="143"/>
        <v/>
      </c>
      <c r="AT54" s="117" t="str">
        <f t="shared" si="144"/>
        <v/>
      </c>
      <c r="AU54" s="118" t="str">
        <f t="shared" si="145"/>
        <v/>
      </c>
      <c r="AV54" s="116" t="str">
        <f t="shared" si="146"/>
        <v/>
      </c>
      <c r="AW54" s="119" t="str">
        <f t="shared" si="147"/>
        <v/>
      </c>
      <c r="AX54" s="115" t="str">
        <f t="shared" si="148"/>
        <v/>
      </c>
      <c r="AY54" s="116" t="str">
        <f t="shared" si="149"/>
        <v/>
      </c>
      <c r="AZ54" s="117" t="str">
        <f t="shared" si="150"/>
        <v/>
      </c>
      <c r="BA54" s="64"/>
      <c r="BB54" s="64"/>
      <c r="BC54" s="64"/>
      <c r="BD54" s="64"/>
      <c r="BE54" s="64"/>
      <c r="BF54" s="120" t="str">
        <f t="shared" si="151"/>
        <v>Afectat sau NU?</v>
      </c>
      <c r="BG54" s="116" t="str">
        <f t="shared" si="152"/>
        <v>-</v>
      </c>
      <c r="BH54" s="117" t="str">
        <f t="shared" si="153"/>
        <v>-</v>
      </c>
      <c r="BI54" s="121" t="str">
        <f t="shared" si="154"/>
        <v>Afectat sau NU?</v>
      </c>
      <c r="BJ54" s="116" t="str">
        <f t="shared" si="155"/>
        <v>-</v>
      </c>
      <c r="BK54" s="119" t="str">
        <f t="shared" si="156"/>
        <v>-</v>
      </c>
      <c r="BL54" s="120" t="str">
        <f t="shared" si="157"/>
        <v>Afectat sau NU?</v>
      </c>
      <c r="BM54" s="116" t="str">
        <f t="shared" si="158"/>
        <v>-</v>
      </c>
      <c r="BN54" s="117" t="str">
        <f t="shared" si="159"/>
        <v>-</v>
      </c>
    </row>
    <row r="55" spans="1:66" s="10" customFormat="1" ht="86.25" thickBot="1" x14ac:dyDescent="0.3">
      <c r="A55" s="317">
        <f t="shared" si="36"/>
        <v>39</v>
      </c>
      <c r="B55" s="318" t="s">
        <v>86</v>
      </c>
      <c r="C55" s="319" t="s">
        <v>66</v>
      </c>
      <c r="D55" s="320" t="s">
        <v>167</v>
      </c>
      <c r="E55" s="321">
        <v>143860</v>
      </c>
      <c r="F55" s="321" t="s">
        <v>168</v>
      </c>
      <c r="G55" s="321" t="s">
        <v>85</v>
      </c>
      <c r="H55" s="322">
        <v>427912.33</v>
      </c>
      <c r="I55" s="322">
        <v>486555.98</v>
      </c>
      <c r="J55" s="322">
        <v>427912.33</v>
      </c>
      <c r="K55" s="322">
        <v>486555.98</v>
      </c>
      <c r="L55" s="318" t="s">
        <v>86</v>
      </c>
      <c r="M55" s="318" t="s">
        <v>86</v>
      </c>
      <c r="N55" s="321" t="s">
        <v>169</v>
      </c>
      <c r="O55" s="321" t="s">
        <v>168</v>
      </c>
      <c r="P55" s="318" t="s">
        <v>86</v>
      </c>
      <c r="Q55" s="318" t="s">
        <v>86</v>
      </c>
      <c r="R55" s="318" t="s">
        <v>86</v>
      </c>
      <c r="S55" s="318" t="s">
        <v>86</v>
      </c>
      <c r="T55" s="321" t="s">
        <v>88</v>
      </c>
      <c r="U55" s="318"/>
      <c r="V55" s="321" t="s">
        <v>89</v>
      </c>
      <c r="W55" s="323" t="s">
        <v>191</v>
      </c>
      <c r="X55" s="324"/>
      <c r="Y55" s="325"/>
      <c r="Z55" s="324"/>
      <c r="AA55" s="325"/>
      <c r="AB55" s="326" t="s">
        <v>69</v>
      </c>
      <c r="AC55" s="318" t="s">
        <v>750</v>
      </c>
      <c r="AD55" s="327"/>
      <c r="AE55" s="208"/>
      <c r="AF55" s="209"/>
      <c r="AG55" s="210"/>
      <c r="AH55" s="209"/>
      <c r="AI55" s="210"/>
      <c r="AJ55" s="209"/>
      <c r="AK55" s="210"/>
      <c r="AL55" s="209"/>
      <c r="AM55" s="211"/>
      <c r="AN55" s="211"/>
      <c r="AO55" s="211"/>
      <c r="AP55" s="132" t="s">
        <v>195</v>
      </c>
      <c r="AQ55" s="77"/>
      <c r="AR55" s="115" t="str">
        <f t="shared" si="142"/>
        <v/>
      </c>
      <c r="AS55" s="116" t="str">
        <f t="shared" si="143"/>
        <v/>
      </c>
      <c r="AT55" s="117" t="str">
        <f t="shared" si="144"/>
        <v/>
      </c>
      <c r="AU55" s="118" t="str">
        <f t="shared" si="145"/>
        <v/>
      </c>
      <c r="AV55" s="116" t="str">
        <f t="shared" si="146"/>
        <v/>
      </c>
      <c r="AW55" s="119" t="str">
        <f t="shared" si="147"/>
        <v/>
      </c>
      <c r="AX55" s="115" t="str">
        <f t="shared" si="148"/>
        <v/>
      </c>
      <c r="AY55" s="116" t="str">
        <f t="shared" si="149"/>
        <v/>
      </c>
      <c r="AZ55" s="117" t="str">
        <f t="shared" si="150"/>
        <v/>
      </c>
      <c r="BA55" s="64"/>
      <c r="BB55" s="64"/>
      <c r="BC55" s="64"/>
      <c r="BD55" s="64"/>
      <c r="BE55" s="64"/>
      <c r="BF55" s="120" t="str">
        <f t="shared" si="151"/>
        <v>Afectat sau NU?</v>
      </c>
      <c r="BG55" s="116" t="str">
        <f t="shared" si="152"/>
        <v>-</v>
      </c>
      <c r="BH55" s="117" t="str">
        <f t="shared" si="153"/>
        <v>-</v>
      </c>
      <c r="BI55" s="121" t="str">
        <f t="shared" si="154"/>
        <v>Afectat sau NU?</v>
      </c>
      <c r="BJ55" s="116" t="str">
        <f t="shared" si="155"/>
        <v>-</v>
      </c>
      <c r="BK55" s="119" t="str">
        <f t="shared" si="156"/>
        <v>-</v>
      </c>
      <c r="BL55" s="120" t="str">
        <f t="shared" si="157"/>
        <v>Afectat sau NU?</v>
      </c>
      <c r="BM55" s="116" t="str">
        <f t="shared" si="158"/>
        <v>-</v>
      </c>
      <c r="BN55" s="117" t="str">
        <f t="shared" si="159"/>
        <v>-</v>
      </c>
    </row>
    <row r="56" spans="1:66" s="10" customFormat="1" ht="86.25" thickBot="1" x14ac:dyDescent="0.3">
      <c r="A56" s="317">
        <f t="shared" si="36"/>
        <v>40</v>
      </c>
      <c r="B56" s="318" t="s">
        <v>86</v>
      </c>
      <c r="C56" s="319" t="s">
        <v>66</v>
      </c>
      <c r="D56" s="320" t="s">
        <v>170</v>
      </c>
      <c r="E56" s="321">
        <v>145774</v>
      </c>
      <c r="F56" s="321" t="s">
        <v>171</v>
      </c>
      <c r="G56" s="321" t="s">
        <v>85</v>
      </c>
      <c r="H56" s="322">
        <v>434542.96</v>
      </c>
      <c r="I56" s="322">
        <v>483711.13</v>
      </c>
      <c r="J56" s="322">
        <v>434542.96</v>
      </c>
      <c r="K56" s="322">
        <v>483711.13</v>
      </c>
      <c r="L56" s="318" t="s">
        <v>86</v>
      </c>
      <c r="M56" s="318" t="s">
        <v>86</v>
      </c>
      <c r="N56" s="321" t="s">
        <v>172</v>
      </c>
      <c r="O56" s="321" t="s">
        <v>171</v>
      </c>
      <c r="P56" s="318" t="s">
        <v>86</v>
      </c>
      <c r="Q56" s="318" t="s">
        <v>86</v>
      </c>
      <c r="R56" s="318" t="s">
        <v>86</v>
      </c>
      <c r="S56" s="318" t="s">
        <v>86</v>
      </c>
      <c r="T56" s="321" t="s">
        <v>88</v>
      </c>
      <c r="U56" s="318"/>
      <c r="V56" s="321" t="s">
        <v>89</v>
      </c>
      <c r="W56" s="323" t="s">
        <v>192</v>
      </c>
      <c r="X56" s="324"/>
      <c r="Y56" s="325"/>
      <c r="Z56" s="324"/>
      <c r="AA56" s="325"/>
      <c r="AB56" s="326" t="s">
        <v>69</v>
      </c>
      <c r="AC56" s="318" t="s">
        <v>750</v>
      </c>
      <c r="AD56" s="327"/>
      <c r="AE56" s="208"/>
      <c r="AF56" s="209"/>
      <c r="AG56" s="210"/>
      <c r="AH56" s="209"/>
      <c r="AI56" s="210"/>
      <c r="AJ56" s="209"/>
      <c r="AK56" s="210"/>
      <c r="AL56" s="209"/>
      <c r="AM56" s="211"/>
      <c r="AN56" s="211"/>
      <c r="AO56" s="211"/>
      <c r="AP56" s="132" t="s">
        <v>195</v>
      </c>
      <c r="AQ56" s="77"/>
      <c r="AR56" s="115" t="str">
        <f t="shared" si="142"/>
        <v/>
      </c>
      <c r="AS56" s="116" t="str">
        <f t="shared" si="143"/>
        <v/>
      </c>
      <c r="AT56" s="117" t="str">
        <f t="shared" si="144"/>
        <v/>
      </c>
      <c r="AU56" s="118" t="str">
        <f t="shared" si="145"/>
        <v/>
      </c>
      <c r="AV56" s="116" t="str">
        <f t="shared" si="146"/>
        <v/>
      </c>
      <c r="AW56" s="119" t="str">
        <f t="shared" si="147"/>
        <v/>
      </c>
      <c r="AX56" s="115" t="str">
        <f t="shared" si="148"/>
        <v/>
      </c>
      <c r="AY56" s="116" t="str">
        <f t="shared" si="149"/>
        <v/>
      </c>
      <c r="AZ56" s="117" t="str">
        <f t="shared" si="150"/>
        <v/>
      </c>
      <c r="BA56" s="64"/>
      <c r="BB56" s="64"/>
      <c r="BC56" s="64"/>
      <c r="BD56" s="64"/>
      <c r="BE56" s="64"/>
      <c r="BF56" s="120" t="str">
        <f t="shared" si="151"/>
        <v>Afectat sau NU?</v>
      </c>
      <c r="BG56" s="116" t="str">
        <f t="shared" si="152"/>
        <v>-</v>
      </c>
      <c r="BH56" s="117" t="str">
        <f t="shared" si="153"/>
        <v>-</v>
      </c>
      <c r="BI56" s="121" t="str">
        <f t="shared" si="154"/>
        <v>Afectat sau NU?</v>
      </c>
      <c r="BJ56" s="116" t="str">
        <f t="shared" si="155"/>
        <v>-</v>
      </c>
      <c r="BK56" s="119" t="str">
        <f t="shared" si="156"/>
        <v>-</v>
      </c>
      <c r="BL56" s="120" t="str">
        <f t="shared" si="157"/>
        <v>Afectat sau NU?</v>
      </c>
      <c r="BM56" s="116" t="str">
        <f t="shared" si="158"/>
        <v>-</v>
      </c>
      <c r="BN56" s="117" t="str">
        <f t="shared" si="159"/>
        <v>-</v>
      </c>
    </row>
    <row r="57" spans="1:66" s="10" customFormat="1" ht="86.25" thickBot="1" x14ac:dyDescent="0.3">
      <c r="A57" s="317">
        <f t="shared" si="36"/>
        <v>41</v>
      </c>
      <c r="B57" s="318" t="s">
        <v>86</v>
      </c>
      <c r="C57" s="319" t="s">
        <v>66</v>
      </c>
      <c r="D57" s="320" t="s">
        <v>173</v>
      </c>
      <c r="E57" s="321">
        <v>145186</v>
      </c>
      <c r="F57" s="321" t="s">
        <v>174</v>
      </c>
      <c r="G57" s="321" t="s">
        <v>85</v>
      </c>
      <c r="H57" s="322">
        <v>455162.02</v>
      </c>
      <c r="I57" s="322">
        <v>482490.4</v>
      </c>
      <c r="J57" s="322">
        <v>455162.02</v>
      </c>
      <c r="K57" s="322">
        <v>482490.4</v>
      </c>
      <c r="L57" s="318" t="s">
        <v>86</v>
      </c>
      <c r="M57" s="318" t="s">
        <v>86</v>
      </c>
      <c r="N57" s="321" t="s">
        <v>175</v>
      </c>
      <c r="O57" s="321" t="s">
        <v>174</v>
      </c>
      <c r="P57" s="318" t="s">
        <v>86</v>
      </c>
      <c r="Q57" s="318" t="s">
        <v>86</v>
      </c>
      <c r="R57" s="318" t="s">
        <v>86</v>
      </c>
      <c r="S57" s="318" t="s">
        <v>86</v>
      </c>
      <c r="T57" s="321" t="s">
        <v>88</v>
      </c>
      <c r="U57" s="318"/>
      <c r="V57" s="321" t="s">
        <v>89</v>
      </c>
      <c r="W57" s="323" t="s">
        <v>193</v>
      </c>
      <c r="X57" s="324"/>
      <c r="Y57" s="325"/>
      <c r="Z57" s="324"/>
      <c r="AA57" s="325"/>
      <c r="AB57" s="326" t="s">
        <v>69</v>
      </c>
      <c r="AC57" s="318" t="s">
        <v>750</v>
      </c>
      <c r="AD57" s="327"/>
      <c r="AE57" s="208"/>
      <c r="AF57" s="209"/>
      <c r="AG57" s="210"/>
      <c r="AH57" s="209"/>
      <c r="AI57" s="210"/>
      <c r="AJ57" s="209"/>
      <c r="AK57" s="210"/>
      <c r="AL57" s="209"/>
      <c r="AM57" s="211"/>
      <c r="AN57" s="211"/>
      <c r="AO57" s="211"/>
      <c r="AP57" s="132" t="s">
        <v>195</v>
      </c>
      <c r="AQ57" s="77"/>
      <c r="AR57" s="115" t="str">
        <f t="shared" si="142"/>
        <v/>
      </c>
      <c r="AS57" s="116" t="str">
        <f t="shared" si="143"/>
        <v/>
      </c>
      <c r="AT57" s="117" t="str">
        <f t="shared" si="144"/>
        <v/>
      </c>
      <c r="AU57" s="118" t="str">
        <f t="shared" si="145"/>
        <v/>
      </c>
      <c r="AV57" s="116" t="str">
        <f t="shared" si="146"/>
        <v/>
      </c>
      <c r="AW57" s="119" t="str">
        <f t="shared" si="147"/>
        <v/>
      </c>
      <c r="AX57" s="115" t="str">
        <f t="shared" si="148"/>
        <v/>
      </c>
      <c r="AY57" s="116" t="str">
        <f t="shared" si="149"/>
        <v/>
      </c>
      <c r="AZ57" s="117" t="str">
        <f t="shared" si="150"/>
        <v/>
      </c>
      <c r="BA57" s="64"/>
      <c r="BB57" s="64"/>
      <c r="BC57" s="64"/>
      <c r="BD57" s="64"/>
      <c r="BE57" s="64"/>
      <c r="BF57" s="120" t="str">
        <f t="shared" si="151"/>
        <v>Afectat sau NU?</v>
      </c>
      <c r="BG57" s="116" t="str">
        <f t="shared" si="152"/>
        <v>-</v>
      </c>
      <c r="BH57" s="117" t="str">
        <f t="shared" si="153"/>
        <v>-</v>
      </c>
      <c r="BI57" s="121" t="str">
        <f t="shared" si="154"/>
        <v>Afectat sau NU?</v>
      </c>
      <c r="BJ57" s="116" t="str">
        <f t="shared" si="155"/>
        <v>-</v>
      </c>
      <c r="BK57" s="119" t="str">
        <f t="shared" si="156"/>
        <v>-</v>
      </c>
      <c r="BL57" s="120" t="str">
        <f t="shared" si="157"/>
        <v>Afectat sau NU?</v>
      </c>
      <c r="BM57" s="116" t="str">
        <f t="shared" si="158"/>
        <v>-</v>
      </c>
      <c r="BN57" s="117" t="str">
        <f t="shared" si="159"/>
        <v>-</v>
      </c>
    </row>
    <row r="58" spans="1:66" s="10" customFormat="1" ht="86.25" thickBot="1" x14ac:dyDescent="0.3">
      <c r="A58" s="317">
        <f t="shared" si="36"/>
        <v>42</v>
      </c>
      <c r="B58" s="318" t="s">
        <v>86</v>
      </c>
      <c r="C58" s="319" t="s">
        <v>66</v>
      </c>
      <c r="D58" s="320" t="s">
        <v>176</v>
      </c>
      <c r="E58" s="321">
        <v>144919</v>
      </c>
      <c r="F58" s="321" t="s">
        <v>177</v>
      </c>
      <c r="G58" s="321" t="s">
        <v>85</v>
      </c>
      <c r="H58" s="322">
        <v>462643.39</v>
      </c>
      <c r="I58" s="322">
        <v>486014.37</v>
      </c>
      <c r="J58" s="322">
        <v>462643.39</v>
      </c>
      <c r="K58" s="322">
        <v>486014.37</v>
      </c>
      <c r="L58" s="318" t="s">
        <v>86</v>
      </c>
      <c r="M58" s="318" t="s">
        <v>86</v>
      </c>
      <c r="N58" s="321" t="s">
        <v>178</v>
      </c>
      <c r="O58" s="321" t="s">
        <v>177</v>
      </c>
      <c r="P58" s="318" t="s">
        <v>86</v>
      </c>
      <c r="Q58" s="318" t="s">
        <v>86</v>
      </c>
      <c r="R58" s="318" t="s">
        <v>86</v>
      </c>
      <c r="S58" s="318" t="s">
        <v>86</v>
      </c>
      <c r="T58" s="321" t="s">
        <v>88</v>
      </c>
      <c r="U58" s="318"/>
      <c r="V58" s="321" t="s">
        <v>89</v>
      </c>
      <c r="W58" s="323" t="s">
        <v>193</v>
      </c>
      <c r="X58" s="324"/>
      <c r="Y58" s="325"/>
      <c r="Z58" s="324"/>
      <c r="AA58" s="325"/>
      <c r="AB58" s="326" t="s">
        <v>69</v>
      </c>
      <c r="AC58" s="318" t="s">
        <v>750</v>
      </c>
      <c r="AD58" s="327"/>
      <c r="AE58" s="208"/>
      <c r="AF58" s="209"/>
      <c r="AG58" s="210"/>
      <c r="AH58" s="209"/>
      <c r="AI58" s="210"/>
      <c r="AJ58" s="209"/>
      <c r="AK58" s="210"/>
      <c r="AL58" s="209"/>
      <c r="AM58" s="211"/>
      <c r="AN58" s="211"/>
      <c r="AO58" s="211"/>
      <c r="AP58" s="132" t="s">
        <v>195</v>
      </c>
      <c r="AQ58" s="77"/>
      <c r="AR58" s="115" t="str">
        <f t="shared" si="142"/>
        <v/>
      </c>
      <c r="AS58" s="116" t="str">
        <f t="shared" si="143"/>
        <v/>
      </c>
      <c r="AT58" s="117" t="str">
        <f t="shared" si="144"/>
        <v/>
      </c>
      <c r="AU58" s="118" t="str">
        <f t="shared" si="145"/>
        <v/>
      </c>
      <c r="AV58" s="116" t="str">
        <f t="shared" si="146"/>
        <v/>
      </c>
      <c r="AW58" s="119" t="str">
        <f t="shared" si="147"/>
        <v/>
      </c>
      <c r="AX58" s="115" t="str">
        <f t="shared" si="148"/>
        <v/>
      </c>
      <c r="AY58" s="116" t="str">
        <f t="shared" si="149"/>
        <v/>
      </c>
      <c r="AZ58" s="117" t="str">
        <f t="shared" si="150"/>
        <v/>
      </c>
      <c r="BA58" s="64"/>
      <c r="BB58" s="64"/>
      <c r="BC58" s="64"/>
      <c r="BD58" s="64"/>
      <c r="BE58" s="64"/>
      <c r="BF58" s="120" t="str">
        <f t="shared" si="151"/>
        <v>Afectat sau NU?</v>
      </c>
      <c r="BG58" s="116" t="str">
        <f t="shared" si="152"/>
        <v>-</v>
      </c>
      <c r="BH58" s="117" t="str">
        <f t="shared" si="153"/>
        <v>-</v>
      </c>
      <c r="BI58" s="121" t="str">
        <f t="shared" si="154"/>
        <v>Afectat sau NU?</v>
      </c>
      <c r="BJ58" s="116" t="str">
        <f t="shared" si="155"/>
        <v>-</v>
      </c>
      <c r="BK58" s="119" t="str">
        <f t="shared" si="156"/>
        <v>-</v>
      </c>
      <c r="BL58" s="120" t="str">
        <f t="shared" si="157"/>
        <v>Afectat sau NU?</v>
      </c>
      <c r="BM58" s="116" t="str">
        <f t="shared" si="158"/>
        <v>-</v>
      </c>
      <c r="BN58" s="117" t="str">
        <f t="shared" si="159"/>
        <v>-</v>
      </c>
    </row>
    <row r="59" spans="1:66" s="10" customFormat="1" ht="86.25" thickBot="1" x14ac:dyDescent="0.3">
      <c r="A59" s="317">
        <f t="shared" si="36"/>
        <v>43</v>
      </c>
      <c r="B59" s="318" t="s">
        <v>86</v>
      </c>
      <c r="C59" s="319" t="s">
        <v>66</v>
      </c>
      <c r="D59" s="320" t="s">
        <v>179</v>
      </c>
      <c r="E59" s="321">
        <v>144483</v>
      </c>
      <c r="F59" s="321" t="s">
        <v>180</v>
      </c>
      <c r="G59" s="321" t="s">
        <v>85</v>
      </c>
      <c r="H59" s="322">
        <v>468618.46</v>
      </c>
      <c r="I59" s="322">
        <v>494023.26</v>
      </c>
      <c r="J59" s="322">
        <v>468618.46</v>
      </c>
      <c r="K59" s="322">
        <v>494023.26</v>
      </c>
      <c r="L59" s="318" t="s">
        <v>86</v>
      </c>
      <c r="M59" s="318" t="s">
        <v>86</v>
      </c>
      <c r="N59" s="321" t="s">
        <v>181</v>
      </c>
      <c r="O59" s="321" t="s">
        <v>180</v>
      </c>
      <c r="P59" s="318" t="s">
        <v>86</v>
      </c>
      <c r="Q59" s="318" t="s">
        <v>86</v>
      </c>
      <c r="R59" s="318" t="s">
        <v>86</v>
      </c>
      <c r="S59" s="318" t="s">
        <v>86</v>
      </c>
      <c r="T59" s="321" t="s">
        <v>88</v>
      </c>
      <c r="U59" s="318"/>
      <c r="V59" s="321" t="s">
        <v>89</v>
      </c>
      <c r="W59" s="323" t="s">
        <v>194</v>
      </c>
      <c r="X59" s="324"/>
      <c r="Y59" s="325"/>
      <c r="Z59" s="324"/>
      <c r="AA59" s="325"/>
      <c r="AB59" s="326" t="s">
        <v>69</v>
      </c>
      <c r="AC59" s="318" t="s">
        <v>750</v>
      </c>
      <c r="AD59" s="327"/>
      <c r="AE59" s="208"/>
      <c r="AF59" s="209"/>
      <c r="AG59" s="210"/>
      <c r="AH59" s="209"/>
      <c r="AI59" s="210"/>
      <c r="AJ59" s="209"/>
      <c r="AK59" s="210"/>
      <c r="AL59" s="209"/>
      <c r="AM59" s="211"/>
      <c r="AN59" s="211"/>
      <c r="AO59" s="211"/>
      <c r="AP59" s="132" t="s">
        <v>195</v>
      </c>
      <c r="AQ59" s="77"/>
      <c r="AR59" s="115" t="str">
        <f t="shared" si="142"/>
        <v/>
      </c>
      <c r="AS59" s="116" t="str">
        <f t="shared" si="143"/>
        <v/>
      </c>
      <c r="AT59" s="117" t="str">
        <f t="shared" si="144"/>
        <v/>
      </c>
      <c r="AU59" s="118" t="str">
        <f t="shared" si="145"/>
        <v/>
      </c>
      <c r="AV59" s="116" t="str">
        <f t="shared" si="146"/>
        <v/>
      </c>
      <c r="AW59" s="119" t="str">
        <f t="shared" si="147"/>
        <v/>
      </c>
      <c r="AX59" s="115" t="str">
        <f t="shared" si="148"/>
        <v/>
      </c>
      <c r="AY59" s="116" t="str">
        <f t="shared" si="149"/>
        <v/>
      </c>
      <c r="AZ59" s="117" t="str">
        <f t="shared" si="150"/>
        <v/>
      </c>
      <c r="BA59" s="64"/>
      <c r="BB59" s="64"/>
      <c r="BC59" s="64"/>
      <c r="BD59" s="64"/>
      <c r="BE59" s="64"/>
      <c r="BF59" s="120" t="str">
        <f t="shared" si="151"/>
        <v>Afectat sau NU?</v>
      </c>
      <c r="BG59" s="116" t="str">
        <f t="shared" si="152"/>
        <v>-</v>
      </c>
      <c r="BH59" s="117" t="str">
        <f t="shared" si="153"/>
        <v>-</v>
      </c>
      <c r="BI59" s="121" t="str">
        <f t="shared" si="154"/>
        <v>Afectat sau NU?</v>
      </c>
      <c r="BJ59" s="116" t="str">
        <f t="shared" si="155"/>
        <v>-</v>
      </c>
      <c r="BK59" s="119" t="str">
        <f t="shared" si="156"/>
        <v>-</v>
      </c>
      <c r="BL59" s="120" t="str">
        <f t="shared" si="157"/>
        <v>Afectat sau NU?</v>
      </c>
      <c r="BM59" s="116" t="str">
        <f t="shared" si="158"/>
        <v>-</v>
      </c>
      <c r="BN59" s="117" t="str">
        <f t="shared" si="159"/>
        <v>-</v>
      </c>
    </row>
    <row r="60" spans="1:66" s="10" customFormat="1" ht="200.25" thickBot="1" x14ac:dyDescent="0.3">
      <c r="A60" s="184">
        <f t="shared" si="36"/>
        <v>44</v>
      </c>
      <c r="B60" s="185" t="s">
        <v>86</v>
      </c>
      <c r="C60" s="124" t="s">
        <v>66</v>
      </c>
      <c r="D60" s="125" t="s">
        <v>182</v>
      </c>
      <c r="E60" s="185">
        <v>145364</v>
      </c>
      <c r="F60" s="185" t="s">
        <v>104</v>
      </c>
      <c r="G60" s="185" t="s">
        <v>85</v>
      </c>
      <c r="H60" s="187">
        <v>448491.14</v>
      </c>
      <c r="I60" s="187">
        <v>465243.62</v>
      </c>
      <c r="J60" s="187">
        <v>448491.14</v>
      </c>
      <c r="K60" s="187">
        <v>465243.62</v>
      </c>
      <c r="L60" s="185" t="s">
        <v>86</v>
      </c>
      <c r="M60" s="185" t="s">
        <v>86</v>
      </c>
      <c r="N60" s="185" t="s">
        <v>105</v>
      </c>
      <c r="O60" s="185" t="s">
        <v>104</v>
      </c>
      <c r="P60" s="185" t="s">
        <v>86</v>
      </c>
      <c r="Q60" s="185" t="s">
        <v>86</v>
      </c>
      <c r="R60" s="185" t="s">
        <v>86</v>
      </c>
      <c r="S60" s="185" t="s">
        <v>86</v>
      </c>
      <c r="T60" s="185" t="s">
        <v>88</v>
      </c>
      <c r="U60" s="185" t="s">
        <v>449</v>
      </c>
      <c r="V60" s="185" t="s">
        <v>89</v>
      </c>
      <c r="W60" s="127" t="s">
        <v>194</v>
      </c>
      <c r="X60" s="112"/>
      <c r="Y60" s="111"/>
      <c r="Z60" s="112"/>
      <c r="AA60" s="111"/>
      <c r="AB60" s="124" t="s">
        <v>69</v>
      </c>
      <c r="AC60" s="185"/>
      <c r="AD60" s="189"/>
      <c r="AE60" s="208"/>
      <c r="AF60" s="209"/>
      <c r="AG60" s="210"/>
      <c r="AH60" s="209"/>
      <c r="AI60" s="210"/>
      <c r="AJ60" s="209"/>
      <c r="AK60" s="210"/>
      <c r="AL60" s="209"/>
      <c r="AM60" s="211"/>
      <c r="AN60" s="211"/>
      <c r="AO60" s="113"/>
      <c r="AP60" s="132" t="s">
        <v>195</v>
      </c>
      <c r="AQ60" s="77"/>
      <c r="AR60" s="115" t="str">
        <f t="shared" si="142"/>
        <v/>
      </c>
      <c r="AS60" s="116" t="str">
        <f t="shared" si="143"/>
        <v/>
      </c>
      <c r="AT60" s="117" t="str">
        <f t="shared" si="144"/>
        <v/>
      </c>
      <c r="AU60" s="118" t="str">
        <f t="shared" si="145"/>
        <v/>
      </c>
      <c r="AV60" s="116" t="str">
        <f t="shared" si="146"/>
        <v/>
      </c>
      <c r="AW60" s="119" t="str">
        <f t="shared" si="147"/>
        <v/>
      </c>
      <c r="AX60" s="115" t="str">
        <f t="shared" si="148"/>
        <v/>
      </c>
      <c r="AY60" s="116" t="str">
        <f t="shared" si="149"/>
        <v/>
      </c>
      <c r="AZ60" s="117" t="str">
        <f t="shared" si="150"/>
        <v/>
      </c>
      <c r="BA60" s="64"/>
      <c r="BB60" s="64"/>
      <c r="BC60" s="64"/>
      <c r="BD60" s="64"/>
      <c r="BE60" s="64"/>
      <c r="BF60" s="120" t="str">
        <f t="shared" si="151"/>
        <v>Afectat sau NU?</v>
      </c>
      <c r="BG60" s="116" t="str">
        <f t="shared" si="152"/>
        <v>-</v>
      </c>
      <c r="BH60" s="117" t="str">
        <f t="shared" si="153"/>
        <v>-</v>
      </c>
      <c r="BI60" s="121" t="str">
        <f t="shared" si="154"/>
        <v>Afectat sau NU?</v>
      </c>
      <c r="BJ60" s="116" t="str">
        <f t="shared" si="155"/>
        <v>-</v>
      </c>
      <c r="BK60" s="119" t="str">
        <f t="shared" si="156"/>
        <v>-</v>
      </c>
      <c r="BL60" s="120" t="str">
        <f t="shared" si="157"/>
        <v>Afectat sau NU?</v>
      </c>
      <c r="BM60" s="116" t="str">
        <f t="shared" si="158"/>
        <v>-</v>
      </c>
      <c r="BN60" s="117" t="str">
        <f t="shared" si="159"/>
        <v>-</v>
      </c>
    </row>
    <row r="61" spans="1:66" s="10" customFormat="1" ht="15" thickBot="1" x14ac:dyDescent="0.3">
      <c r="A61" s="184">
        <f t="shared" si="36"/>
        <v>45</v>
      </c>
      <c r="B61" s="185" t="s">
        <v>86</v>
      </c>
      <c r="C61" s="124" t="s">
        <v>66</v>
      </c>
      <c r="D61" s="125" t="s">
        <v>183</v>
      </c>
      <c r="E61" s="185">
        <v>41845</v>
      </c>
      <c r="F61" s="185" t="s">
        <v>184</v>
      </c>
      <c r="G61" s="185" t="s">
        <v>78</v>
      </c>
      <c r="H61" s="187">
        <v>511691.09</v>
      </c>
      <c r="I61" s="187">
        <v>477821.71</v>
      </c>
      <c r="J61" s="187">
        <v>511691.09</v>
      </c>
      <c r="K61" s="187">
        <v>477821.71</v>
      </c>
      <c r="L61" s="185" t="s">
        <v>86</v>
      </c>
      <c r="M61" s="185" t="s">
        <v>86</v>
      </c>
      <c r="N61" s="185" t="s">
        <v>185</v>
      </c>
      <c r="O61" s="185" t="s">
        <v>184</v>
      </c>
      <c r="P61" s="185" t="s">
        <v>86</v>
      </c>
      <c r="Q61" s="185" t="s">
        <v>86</v>
      </c>
      <c r="R61" s="185" t="s">
        <v>86</v>
      </c>
      <c r="S61" s="185" t="s">
        <v>86</v>
      </c>
      <c r="T61" s="185" t="s">
        <v>88</v>
      </c>
      <c r="U61" s="185"/>
      <c r="V61" s="185" t="s">
        <v>129</v>
      </c>
      <c r="W61" s="127" t="s">
        <v>190</v>
      </c>
      <c r="X61" s="112"/>
      <c r="Y61" s="111"/>
      <c r="Z61" s="112"/>
      <c r="AA61" s="111"/>
      <c r="AB61" s="124" t="s">
        <v>69</v>
      </c>
      <c r="AC61" s="185"/>
      <c r="AD61" s="189"/>
      <c r="AE61" s="208"/>
      <c r="AF61" s="209"/>
      <c r="AG61" s="210"/>
      <c r="AH61" s="209"/>
      <c r="AI61" s="210"/>
      <c r="AJ61" s="209"/>
      <c r="AK61" s="210"/>
      <c r="AL61" s="209"/>
      <c r="AM61" s="211"/>
      <c r="AN61" s="211"/>
      <c r="AO61" s="211"/>
      <c r="AP61" s="132" t="s">
        <v>195</v>
      </c>
      <c r="AQ61" s="77"/>
      <c r="AR61" s="115" t="str">
        <f t="shared" si="142"/>
        <v/>
      </c>
      <c r="AS61" s="116" t="str">
        <f t="shared" si="143"/>
        <v/>
      </c>
      <c r="AT61" s="117" t="str">
        <f t="shared" si="144"/>
        <v/>
      </c>
      <c r="AU61" s="118" t="str">
        <f t="shared" si="145"/>
        <v/>
      </c>
      <c r="AV61" s="116" t="str">
        <f t="shared" si="146"/>
        <v/>
      </c>
      <c r="AW61" s="119" t="str">
        <f t="shared" si="147"/>
        <v/>
      </c>
      <c r="AX61" s="115" t="str">
        <f t="shared" si="148"/>
        <v/>
      </c>
      <c r="AY61" s="116" t="str">
        <f t="shared" si="149"/>
        <v/>
      </c>
      <c r="AZ61" s="117" t="str">
        <f t="shared" si="150"/>
        <v/>
      </c>
      <c r="BA61" s="64"/>
      <c r="BB61" s="64"/>
      <c r="BC61" s="64"/>
      <c r="BD61" s="64"/>
      <c r="BE61" s="64"/>
      <c r="BF61" s="120" t="str">
        <f t="shared" si="151"/>
        <v>Afectat sau NU?</v>
      </c>
      <c r="BG61" s="116" t="str">
        <f t="shared" si="152"/>
        <v>-</v>
      </c>
      <c r="BH61" s="117" t="str">
        <f t="shared" si="153"/>
        <v>-</v>
      </c>
      <c r="BI61" s="121" t="str">
        <f t="shared" si="154"/>
        <v>Afectat sau NU?</v>
      </c>
      <c r="BJ61" s="116" t="str">
        <f t="shared" si="155"/>
        <v>-</v>
      </c>
      <c r="BK61" s="119" t="str">
        <f t="shared" si="156"/>
        <v>-</v>
      </c>
      <c r="BL61" s="120" t="str">
        <f t="shared" si="157"/>
        <v>Afectat sau NU?</v>
      </c>
      <c r="BM61" s="116" t="str">
        <f t="shared" si="158"/>
        <v>-</v>
      </c>
      <c r="BN61" s="117" t="str">
        <f t="shared" si="159"/>
        <v>-</v>
      </c>
    </row>
    <row r="62" spans="1:66" s="10" customFormat="1" ht="29.25" thickBot="1" x14ac:dyDescent="0.3">
      <c r="A62" s="184">
        <f t="shared" si="36"/>
        <v>46</v>
      </c>
      <c r="B62" s="185" t="s">
        <v>86</v>
      </c>
      <c r="C62" s="124" t="s">
        <v>66</v>
      </c>
      <c r="D62" s="125" t="s">
        <v>186</v>
      </c>
      <c r="E62" s="185">
        <v>40571</v>
      </c>
      <c r="F62" s="185" t="s">
        <v>187</v>
      </c>
      <c r="G62" s="185" t="s">
        <v>78</v>
      </c>
      <c r="H62" s="187">
        <v>492123.16</v>
      </c>
      <c r="I62" s="187">
        <v>486057.15</v>
      </c>
      <c r="J62" s="187">
        <v>492123.16</v>
      </c>
      <c r="K62" s="187">
        <v>486057.15</v>
      </c>
      <c r="L62" s="185" t="s">
        <v>86</v>
      </c>
      <c r="M62" s="185" t="s">
        <v>86</v>
      </c>
      <c r="N62" s="185" t="s">
        <v>188</v>
      </c>
      <c r="O62" s="185" t="s">
        <v>189</v>
      </c>
      <c r="P62" s="185" t="s">
        <v>86</v>
      </c>
      <c r="Q62" s="185" t="s">
        <v>86</v>
      </c>
      <c r="R62" s="185" t="s">
        <v>86</v>
      </c>
      <c r="S62" s="185" t="s">
        <v>86</v>
      </c>
      <c r="T62" s="185" t="s">
        <v>88</v>
      </c>
      <c r="U62" s="185"/>
      <c r="V62" s="185" t="s">
        <v>129</v>
      </c>
      <c r="W62" s="127" t="s">
        <v>192</v>
      </c>
      <c r="X62" s="112"/>
      <c r="Y62" s="111"/>
      <c r="Z62" s="112"/>
      <c r="AA62" s="111"/>
      <c r="AB62" s="124" t="s">
        <v>69</v>
      </c>
      <c r="AC62" s="185"/>
      <c r="AD62" s="189"/>
      <c r="AE62" s="208"/>
      <c r="AF62" s="209"/>
      <c r="AG62" s="210"/>
      <c r="AH62" s="209"/>
      <c r="AI62" s="210"/>
      <c r="AJ62" s="209"/>
      <c r="AK62" s="210"/>
      <c r="AL62" s="209"/>
      <c r="AM62" s="211"/>
      <c r="AN62" s="211"/>
      <c r="AO62" s="211"/>
      <c r="AP62" s="132" t="s">
        <v>196</v>
      </c>
      <c r="AQ62" s="77"/>
      <c r="AR62" s="115" t="str">
        <f t="shared" si="142"/>
        <v/>
      </c>
      <c r="AS62" s="116" t="str">
        <f t="shared" si="143"/>
        <v/>
      </c>
      <c r="AT62" s="117" t="str">
        <f t="shared" si="144"/>
        <v/>
      </c>
      <c r="AU62" s="118" t="str">
        <f t="shared" si="145"/>
        <v/>
      </c>
      <c r="AV62" s="116" t="str">
        <f t="shared" si="146"/>
        <v/>
      </c>
      <c r="AW62" s="119" t="str">
        <f t="shared" si="147"/>
        <v/>
      </c>
      <c r="AX62" s="115" t="str">
        <f t="shared" si="148"/>
        <v/>
      </c>
      <c r="AY62" s="116" t="str">
        <f t="shared" si="149"/>
        <v/>
      </c>
      <c r="AZ62" s="117" t="str">
        <f t="shared" si="150"/>
        <v/>
      </c>
      <c r="BA62" s="64"/>
      <c r="BB62" s="64"/>
      <c r="BC62" s="64"/>
      <c r="BD62" s="64"/>
      <c r="BE62" s="64"/>
      <c r="BF62" s="120" t="str">
        <f t="shared" si="151"/>
        <v>Afectat sau NU?</v>
      </c>
      <c r="BG62" s="116" t="str">
        <f t="shared" si="152"/>
        <v>-</v>
      </c>
      <c r="BH62" s="117" t="str">
        <f t="shared" si="153"/>
        <v>-</v>
      </c>
      <c r="BI62" s="121" t="str">
        <f t="shared" si="154"/>
        <v>Afectat sau NU?</v>
      </c>
      <c r="BJ62" s="116" t="str">
        <f t="shared" si="155"/>
        <v>-</v>
      </c>
      <c r="BK62" s="119" t="str">
        <f t="shared" si="156"/>
        <v>-</v>
      </c>
      <c r="BL62" s="120" t="str">
        <f t="shared" si="157"/>
        <v>Afectat sau NU?</v>
      </c>
      <c r="BM62" s="116" t="str">
        <f t="shared" si="158"/>
        <v>-</v>
      </c>
      <c r="BN62" s="117" t="str">
        <f t="shared" si="159"/>
        <v>-</v>
      </c>
    </row>
    <row r="63" spans="1:66" s="10" customFormat="1" ht="214.5" thickBot="1" x14ac:dyDescent="0.3">
      <c r="A63" s="102">
        <f t="shared" si="36"/>
        <v>47</v>
      </c>
      <c r="B63" s="103" t="s">
        <v>86</v>
      </c>
      <c r="C63" s="212" t="s">
        <v>66</v>
      </c>
      <c r="D63" s="213" t="s">
        <v>200</v>
      </c>
      <c r="E63" s="279">
        <v>130892</v>
      </c>
      <c r="F63" s="279" t="s">
        <v>197</v>
      </c>
      <c r="G63" s="279" t="s">
        <v>159</v>
      </c>
      <c r="H63" s="281">
        <v>571593.42000000004</v>
      </c>
      <c r="I63" s="281">
        <v>373696.77</v>
      </c>
      <c r="J63" s="281">
        <v>571593.42000000004</v>
      </c>
      <c r="K63" s="281">
        <v>373696.77</v>
      </c>
      <c r="L63" s="103" t="s">
        <v>86</v>
      </c>
      <c r="M63" s="103" t="s">
        <v>86</v>
      </c>
      <c r="N63" s="279" t="s">
        <v>198</v>
      </c>
      <c r="O63" s="279" t="s">
        <v>199</v>
      </c>
      <c r="P63" s="103" t="s">
        <v>86</v>
      </c>
      <c r="Q63" s="103" t="s">
        <v>86</v>
      </c>
      <c r="R63" s="103" t="s">
        <v>86</v>
      </c>
      <c r="S63" s="103" t="s">
        <v>86</v>
      </c>
      <c r="T63" s="279" t="s">
        <v>88</v>
      </c>
      <c r="U63" s="279" t="s">
        <v>392</v>
      </c>
      <c r="V63" s="279" t="s">
        <v>129</v>
      </c>
      <c r="W63" s="280" t="s">
        <v>469</v>
      </c>
      <c r="X63" s="107"/>
      <c r="Y63" s="108"/>
      <c r="Z63" s="107"/>
      <c r="AA63" s="108"/>
      <c r="AB63" s="278" t="s">
        <v>71</v>
      </c>
      <c r="AC63" s="103" t="s">
        <v>386</v>
      </c>
      <c r="AD63" s="109" t="s">
        <v>391</v>
      </c>
      <c r="AE63" s="215"/>
      <c r="AF63" s="216"/>
      <c r="AG63" s="217"/>
      <c r="AH63" s="216"/>
      <c r="AI63" s="217"/>
      <c r="AJ63" s="216"/>
      <c r="AK63" s="217"/>
      <c r="AL63" s="216"/>
      <c r="AM63" s="218"/>
      <c r="AN63" s="218"/>
      <c r="AO63" s="218"/>
      <c r="AP63" s="219" t="s">
        <v>195</v>
      </c>
      <c r="AQ63" s="77"/>
      <c r="AR63" s="133" t="str">
        <f t="shared" ref="AR63" si="160">IF(B63="X",IF(AN63="","Afectat sau NU?",IF(AN63="DA",IF(((AK63+AL63)-(AE63+AF63))*24&lt;-720,"Neinformat",((AK63+AL63)-(AE63+AF63))*24),"Nu a fost afectat producator/consumator")),"")</f>
        <v/>
      </c>
      <c r="AS63" s="134" t="str">
        <f t="shared" ref="AS63" si="161">IF(B63="X",IF(AN63="DA",IF(AR63&lt;6,LEN(TRIM(V63))-LEN(SUBSTITUTE(V63,CHAR(44),""))+1,0),"-"),"")</f>
        <v/>
      </c>
      <c r="AT63" s="135" t="str">
        <f t="shared" ref="AT63" si="162">IF(B63="X",IF(AN63="DA",LEN(TRIM(V63))-LEN(SUBSTITUTE(V63,CHAR(44),""))+1,"-"),"")</f>
        <v/>
      </c>
      <c r="AU63" s="136" t="str">
        <f t="shared" ref="AU63" si="163">IF(B63="X",IF(AN63="","Afectat sau NU?",IF(AN63="DA",IF(((AI63+AJ63)-(AE63+AF63))*24&lt;-720,"Neinformat",((AI63+AJ63)-(AE63+AF63))*24),"Nu a fost afectat producator/consumator")),"")</f>
        <v/>
      </c>
      <c r="AV63" s="134" t="str">
        <f t="shared" ref="AV63" si="164">IF(B63="X",IF(AN63="DA",IF(AU63&lt;6,LEN(TRIM(U63))-LEN(SUBSTITUTE(U63,CHAR(44),""))+1,0),"-"),"")</f>
        <v/>
      </c>
      <c r="AW63" s="137" t="str">
        <f t="shared" ref="AW63" si="165">IF(B63="X",IF(AN63="DA",LEN(TRIM(U63))-LEN(SUBSTITUTE(U63,CHAR(44),""))+1,"-"),"")</f>
        <v/>
      </c>
      <c r="AX63" s="133" t="str">
        <f t="shared" ref="AX63" si="166">IF(B63="X",IF(AN63="","Afectat sau NU?",IF(AN63="DA",((AG63+AH63)-(AE63+AF63))*24,"Nu a fost afectat producator/consumator")),"")</f>
        <v/>
      </c>
      <c r="AY63" s="134" t="str">
        <f t="shared" ref="AY63" si="167">IF(B63="X",IF(AN63="DA",IF(AX63&gt;24,IF(BA63="NU",0,LEN(TRIM(V63))-LEN(SUBSTITUTE(V63,CHAR(44),""))+1),0),"-"),"")</f>
        <v/>
      </c>
      <c r="AZ63" s="135" t="str">
        <f t="shared" ref="AZ63" si="168">IF(B63="X",IF(AN63="DA",IF(AX63&gt;24,LEN(TRIM(V63))-LEN(SUBSTITUTE(V63,CHAR(44),""))+1,0),"-"),"")</f>
        <v/>
      </c>
      <c r="BA63" s="64"/>
      <c r="BB63" s="64"/>
      <c r="BC63" s="64"/>
      <c r="BD63" s="64"/>
      <c r="BE63" s="64"/>
      <c r="BF63" s="138" t="str">
        <f t="shared" ref="BF63" si="169">IF(C63="X",IF(AN63="","Afectat sau NU?",IF(AN63="DA",IF(AK63="","Neinformat",NETWORKDAYS(AK63+AL63,AE63+AF63,$BS$2:$BS$14)-2),"Nu a fost afectat producator/consumator")),"")</f>
        <v>Afectat sau NU?</v>
      </c>
      <c r="BG63" s="134" t="str">
        <f t="shared" ref="BG63" si="170">IF(C63="X",IF(AN63="DA",IF(AND(BF63&gt;=5,AK63&lt;&gt;""),LEN(TRIM(V63))-LEN(SUBSTITUTE(V63,CHAR(44),""))+1,0),"-"),"")</f>
        <v>-</v>
      </c>
      <c r="BH63" s="135" t="str">
        <f t="shared" ref="BH63" si="171">IF(C63="X",IF(AN63="DA",LEN(TRIM(V63))-LEN(SUBSTITUTE(V63,CHAR(44),""))+1,"-"),"")</f>
        <v>-</v>
      </c>
      <c r="BI63" s="139" t="str">
        <f t="shared" ref="BI63" si="172">IF(C63="X",IF(AN63="","Afectat sau NU?",IF(AN63="DA",IF(AI63="","Neinformat",NETWORKDAYS(AI63+AJ63,AE63+AF63,$BS$2:$BS$14)-2),"Nu a fost afectat producator/consumator")),"")</f>
        <v>Afectat sau NU?</v>
      </c>
      <c r="BJ63" s="134" t="str">
        <f t="shared" ref="BJ63" si="173">IF(C63="X",IF(AN63="DA",IF(AND(BI63&gt;=5,AI63&lt;&gt;""),LEN(TRIM(U63))-LEN(SUBSTITUTE(U63,CHAR(44),""))+1,0),"-"),"")</f>
        <v>-</v>
      </c>
      <c r="BK63" s="137" t="str">
        <f t="shared" ref="BK63" si="174">IF(C63="X",IF(AN63="DA",LEN(TRIM(U63))-LEN(SUBSTITUTE(U63,CHAR(44),""))+1,"-"),"")</f>
        <v>-</v>
      </c>
      <c r="BL63" s="138" t="str">
        <f t="shared" ref="BL63" si="175">IF(C63="X",IF(AN63="","Afectat sau NU?",IF(AN63="DA",((AG63+AH63)-(Z63+AA63))*24,"Nu a fost afectat producator/consumator")),"")</f>
        <v>Afectat sau NU?</v>
      </c>
      <c r="BM63" s="134" t="str">
        <f t="shared" ref="BM63" si="176">IF(C63="X",IF(AN63&lt;&gt;"DA","-",IF(AND(AN63="DA",BL63&lt;=0),LEN(TRIM(V63))-LEN(SUBSTITUTE(V63,CHAR(44),""))+1+LEN(TRIM(U63))-LEN(SUBSTITUTE(U63,CHAR(44),""))+1,0)),"")</f>
        <v>-</v>
      </c>
      <c r="BN63" s="135" t="str">
        <f t="shared" ref="BN63" si="177">IF(C63="X",IF(AN63="DA",LEN(TRIM(V63))-LEN(SUBSTITUTE(V63,CHAR(44),""))+1+LEN(TRIM(U63))-LEN(SUBSTITUTE(U63,CHAR(44),""))+1,"-"),"")</f>
        <v>-</v>
      </c>
    </row>
    <row r="64" spans="1:66" s="10" customFormat="1" x14ac:dyDescent="0.25">
      <c r="A64" s="66">
        <f t="shared" si="36"/>
        <v>48</v>
      </c>
      <c r="B64" s="67" t="s">
        <v>86</v>
      </c>
      <c r="C64" s="67" t="s">
        <v>66</v>
      </c>
      <c r="D64" s="68" t="s">
        <v>201</v>
      </c>
      <c r="E64" s="67">
        <v>18689</v>
      </c>
      <c r="F64" s="67" t="s">
        <v>202</v>
      </c>
      <c r="G64" s="67" t="s">
        <v>203</v>
      </c>
      <c r="H64" s="69">
        <v>499964.40600000002</v>
      </c>
      <c r="I64" s="69">
        <v>409075.77299999999</v>
      </c>
      <c r="J64" s="69">
        <v>499964.40600000002</v>
      </c>
      <c r="K64" s="69">
        <v>409075.77299999999</v>
      </c>
      <c r="L64" s="67" t="s">
        <v>86</v>
      </c>
      <c r="M64" s="67" t="s">
        <v>86</v>
      </c>
      <c r="N64" s="67" t="s">
        <v>204</v>
      </c>
      <c r="O64" s="67" t="s">
        <v>202</v>
      </c>
      <c r="P64" s="67" t="s">
        <v>86</v>
      </c>
      <c r="Q64" s="67" t="s">
        <v>86</v>
      </c>
      <c r="R64" s="67" t="s">
        <v>86</v>
      </c>
      <c r="S64" s="67" t="s">
        <v>86</v>
      </c>
      <c r="T64" s="67" t="s">
        <v>88</v>
      </c>
      <c r="U64" s="67"/>
      <c r="V64" s="67" t="s">
        <v>208</v>
      </c>
      <c r="W64" s="70" t="s">
        <v>67</v>
      </c>
      <c r="X64" s="71"/>
      <c r="Y64" s="72"/>
      <c r="Z64" s="71"/>
      <c r="AA64" s="72"/>
      <c r="AB64" s="67" t="s">
        <v>209</v>
      </c>
      <c r="AC64" s="67"/>
      <c r="AD64" s="73"/>
      <c r="AE64" s="220"/>
      <c r="AF64" s="221"/>
      <c r="AG64" s="222"/>
      <c r="AH64" s="221"/>
      <c r="AI64" s="222"/>
      <c r="AJ64" s="221"/>
      <c r="AK64" s="222"/>
      <c r="AL64" s="221"/>
      <c r="AM64" s="223"/>
      <c r="AN64" s="223"/>
      <c r="AO64" s="223"/>
      <c r="AP64" s="76" t="s">
        <v>482</v>
      </c>
      <c r="AQ64" s="77"/>
      <c r="AR64" s="78" t="str">
        <f t="shared" ref="AR64:AR65" si="178">IF(B64="X",IF(AN64="","Afectat sau NU?",IF(AN64="DA",IF(((AK64+AL64)-(AE64+AF64))*24&lt;-720,"Neinformat",((AK64+AL64)-(AE64+AF64))*24),"Nu a fost afectat producator/consumator")),"")</f>
        <v/>
      </c>
      <c r="AS64" s="79" t="str">
        <f t="shared" ref="AS64:AS65" si="179">IF(B64="X",IF(AN64="DA",IF(AR64&lt;6,LEN(TRIM(V64))-LEN(SUBSTITUTE(V64,CHAR(44),""))+1,0),"-"),"")</f>
        <v/>
      </c>
      <c r="AT64" s="80" t="str">
        <f t="shared" ref="AT64:AT65" si="180">IF(B64="X",IF(AN64="DA",LEN(TRIM(V64))-LEN(SUBSTITUTE(V64,CHAR(44),""))+1,"-"),"")</f>
        <v/>
      </c>
      <c r="AU64" s="78" t="str">
        <f t="shared" ref="AU64:AU65" si="181">IF(B64="X",IF(AN64="","Afectat sau NU?",IF(AN64="DA",IF(((AI64+AJ64)-(AE64+AF64))*24&lt;-720,"Neinformat",((AI64+AJ64)-(AE64+AF64))*24),"Nu a fost afectat producator/consumator")),"")</f>
        <v/>
      </c>
      <c r="AV64" s="79" t="str">
        <f t="shared" ref="AV64:AV65" si="182">IF(B64="X",IF(AN64="DA",IF(AU64&lt;6,LEN(TRIM(U64))-LEN(SUBSTITUTE(U64,CHAR(44),""))+1,0),"-"),"")</f>
        <v/>
      </c>
      <c r="AW64" s="80" t="str">
        <f t="shared" ref="AW64:AW65" si="183">IF(B64="X",IF(AN64="DA",LEN(TRIM(U64))-LEN(SUBSTITUTE(U64,CHAR(44),""))+1,"-"),"")</f>
        <v/>
      </c>
      <c r="AX64" s="78" t="str">
        <f t="shared" ref="AX64:AX65" si="184">IF(B64="X",IF(AN64="","Afectat sau NU?",IF(AN64="DA",((AG64+AH64)-(AE64+AF64))*24,"Nu a fost afectat producator/consumator")),"")</f>
        <v/>
      </c>
      <c r="AY64" s="79" t="str">
        <f t="shared" ref="AY64:AY65" si="185">IF(B64="X",IF(AN64="DA",IF(AX64&gt;24,IF(BA64="NU",0,LEN(TRIM(V64))-LEN(SUBSTITUTE(V64,CHAR(44),""))+1),0),"-"),"")</f>
        <v/>
      </c>
      <c r="AZ64" s="80" t="str">
        <f t="shared" ref="AZ64:AZ65" si="186">IF(B64="X",IF(AN64="DA",IF(AX64&gt;24,LEN(TRIM(V64))-LEN(SUBSTITUTE(V64,CHAR(44),""))+1,0),"-"),"")</f>
        <v/>
      </c>
      <c r="BA64" s="64"/>
      <c r="BB64" s="64"/>
      <c r="BC64" s="64"/>
      <c r="BD64" s="64"/>
      <c r="BE64" s="64"/>
      <c r="BF64" s="83" t="str">
        <f t="shared" ref="BF64:BF65" si="187">IF(C64="X",IF(AN64="","Afectat sau NU?",IF(AN64="DA",IF(AK64="","Neinformat",NETWORKDAYS(AK64+AL64,AE64+AF64,$BS$2:$BS$14)-2),"Nu a fost afectat producator/consumator")),"")</f>
        <v>Afectat sau NU?</v>
      </c>
      <c r="BG64" s="79" t="str">
        <f t="shared" ref="BG64:BG65" si="188">IF(C64="X",IF(AN64="DA",IF(AND(BF64&gt;=5,AK64&lt;&gt;""),LEN(TRIM(V64))-LEN(SUBSTITUTE(V64,CHAR(44),""))+1,0),"-"),"")</f>
        <v>-</v>
      </c>
      <c r="BH64" s="80" t="str">
        <f t="shared" ref="BH64:BH65" si="189">IF(C64="X",IF(AN64="DA",LEN(TRIM(V64))-LEN(SUBSTITUTE(V64,CHAR(44),""))+1,"-"),"")</f>
        <v>-</v>
      </c>
      <c r="BI64" s="83" t="str">
        <f t="shared" ref="BI64:BI65" si="190">IF(C64="X",IF(AN64="","Afectat sau NU?",IF(AN64="DA",IF(AI64="","Neinformat",NETWORKDAYS(AI64+AJ64,AE64+AF64,$BS$2:$BS$14)-2),"Nu a fost afectat producator/consumator")),"")</f>
        <v>Afectat sau NU?</v>
      </c>
      <c r="BJ64" s="79" t="str">
        <f t="shared" ref="BJ64:BJ65" si="191">IF(C64="X",IF(AN64="DA",IF(AND(BI64&gt;=5,AI64&lt;&gt;""),LEN(TRIM(U64))-LEN(SUBSTITUTE(U64,CHAR(44),""))+1,0),"-"),"")</f>
        <v>-</v>
      </c>
      <c r="BK64" s="80" t="str">
        <f t="shared" ref="BK64:BK65" si="192">IF(C64="X",IF(AN64="DA",LEN(TRIM(U64))-LEN(SUBSTITUTE(U64,CHAR(44),""))+1,"-"),"")</f>
        <v>-</v>
      </c>
      <c r="BL64" s="83" t="str">
        <f t="shared" ref="BL64:BL65" si="193">IF(C64="X",IF(AN64="","Afectat sau NU?",IF(AN64="DA",((AG64+AH64)-(Z64+AA64))*24,"Nu a fost afectat producator/consumator")),"")</f>
        <v>Afectat sau NU?</v>
      </c>
      <c r="BM64" s="79" t="str">
        <f t="shared" ref="BM64:BM65" si="194">IF(C64="X",IF(AN64&lt;&gt;"DA","-",IF(AND(AN64="DA",BL64&lt;=0),LEN(TRIM(V64))-LEN(SUBSTITUTE(V64,CHAR(44),""))+1+LEN(TRIM(U64))-LEN(SUBSTITUTE(U64,CHAR(44),""))+1,0)),"")</f>
        <v>-</v>
      </c>
      <c r="BN64" s="80" t="str">
        <f t="shared" ref="BN64:BN65" si="195">IF(C64="X",IF(AN64="DA",LEN(TRIM(V64))-LEN(SUBSTITUTE(V64,CHAR(44),""))+1+LEN(TRIM(U64))-LEN(SUBSTITUTE(U64,CHAR(44),""))+1,"-"),"")</f>
        <v>-</v>
      </c>
    </row>
    <row r="65" spans="1:66" s="10" customFormat="1" ht="15" thickBot="1" x14ac:dyDescent="0.3">
      <c r="A65" s="102">
        <f t="shared" si="36"/>
        <v>49</v>
      </c>
      <c r="B65" s="103" t="s">
        <v>86</v>
      </c>
      <c r="C65" s="103" t="s">
        <v>66</v>
      </c>
      <c r="D65" s="104" t="s">
        <v>201</v>
      </c>
      <c r="E65" s="103">
        <v>17254</v>
      </c>
      <c r="F65" s="103" t="s">
        <v>205</v>
      </c>
      <c r="G65" s="103" t="s">
        <v>203</v>
      </c>
      <c r="H65" s="105">
        <v>500598.14502300002</v>
      </c>
      <c r="I65" s="105">
        <v>401110.15465600003</v>
      </c>
      <c r="J65" s="105">
        <v>500598.14502300002</v>
      </c>
      <c r="K65" s="105">
        <v>401110.15465600003</v>
      </c>
      <c r="L65" s="103" t="s">
        <v>86</v>
      </c>
      <c r="M65" s="103" t="s">
        <v>86</v>
      </c>
      <c r="N65" s="103" t="s">
        <v>206</v>
      </c>
      <c r="O65" s="103" t="s">
        <v>207</v>
      </c>
      <c r="P65" s="103" t="s">
        <v>86</v>
      </c>
      <c r="Q65" s="103" t="s">
        <v>86</v>
      </c>
      <c r="R65" s="103" t="s">
        <v>86</v>
      </c>
      <c r="S65" s="103" t="s">
        <v>86</v>
      </c>
      <c r="T65" s="103" t="s">
        <v>88</v>
      </c>
      <c r="U65" s="103"/>
      <c r="V65" s="103" t="s">
        <v>208</v>
      </c>
      <c r="W65" s="106" t="s">
        <v>67</v>
      </c>
      <c r="X65" s="107"/>
      <c r="Y65" s="108"/>
      <c r="Z65" s="107"/>
      <c r="AA65" s="108"/>
      <c r="AB65" s="103" t="s">
        <v>209</v>
      </c>
      <c r="AC65" s="103"/>
      <c r="AD65" s="109"/>
      <c r="AE65" s="224"/>
      <c r="AF65" s="216"/>
      <c r="AG65" s="217"/>
      <c r="AH65" s="216"/>
      <c r="AI65" s="217"/>
      <c r="AJ65" s="216"/>
      <c r="AK65" s="217"/>
      <c r="AL65" s="216"/>
      <c r="AM65" s="218"/>
      <c r="AN65" s="218"/>
      <c r="AO65" s="218"/>
      <c r="AP65" s="225" t="s">
        <v>482</v>
      </c>
      <c r="AQ65" s="77"/>
      <c r="AR65" s="226" t="str">
        <f t="shared" si="178"/>
        <v/>
      </c>
      <c r="AS65" s="227" t="str">
        <f t="shared" si="179"/>
        <v/>
      </c>
      <c r="AT65" s="228" t="str">
        <f t="shared" si="180"/>
        <v/>
      </c>
      <c r="AU65" s="226" t="str">
        <f t="shared" si="181"/>
        <v/>
      </c>
      <c r="AV65" s="227" t="str">
        <f t="shared" si="182"/>
        <v/>
      </c>
      <c r="AW65" s="228" t="str">
        <f t="shared" si="183"/>
        <v/>
      </c>
      <c r="AX65" s="226" t="str">
        <f t="shared" si="184"/>
        <v/>
      </c>
      <c r="AY65" s="227" t="str">
        <f t="shared" si="185"/>
        <v/>
      </c>
      <c r="AZ65" s="228" t="str">
        <f t="shared" si="186"/>
        <v/>
      </c>
      <c r="BA65" s="64"/>
      <c r="BB65" s="64"/>
      <c r="BC65" s="64"/>
      <c r="BD65" s="64"/>
      <c r="BE65" s="64"/>
      <c r="BF65" s="229" t="str">
        <f t="shared" si="187"/>
        <v>Afectat sau NU?</v>
      </c>
      <c r="BG65" s="227" t="str">
        <f t="shared" si="188"/>
        <v>-</v>
      </c>
      <c r="BH65" s="228" t="str">
        <f t="shared" si="189"/>
        <v>-</v>
      </c>
      <c r="BI65" s="229" t="str">
        <f t="shared" si="190"/>
        <v>Afectat sau NU?</v>
      </c>
      <c r="BJ65" s="227" t="str">
        <f t="shared" si="191"/>
        <v>-</v>
      </c>
      <c r="BK65" s="228" t="str">
        <f t="shared" si="192"/>
        <v>-</v>
      </c>
      <c r="BL65" s="229" t="str">
        <f t="shared" si="193"/>
        <v>Afectat sau NU?</v>
      </c>
      <c r="BM65" s="227" t="str">
        <f t="shared" si="194"/>
        <v>-</v>
      </c>
      <c r="BN65" s="228" t="str">
        <f t="shared" si="195"/>
        <v>-</v>
      </c>
    </row>
    <row r="66" spans="1:66" s="10" customFormat="1" ht="28.5" x14ac:dyDescent="0.25">
      <c r="A66" s="66">
        <f t="shared" si="36"/>
        <v>50</v>
      </c>
      <c r="B66" s="67" t="s">
        <v>86</v>
      </c>
      <c r="C66" s="67" t="s">
        <v>66</v>
      </c>
      <c r="D66" s="68" t="s">
        <v>483</v>
      </c>
      <c r="E66" s="67">
        <v>13506</v>
      </c>
      <c r="F66" s="67" t="s">
        <v>210</v>
      </c>
      <c r="G66" s="67" t="s">
        <v>203</v>
      </c>
      <c r="H66" s="69">
        <v>506375.179</v>
      </c>
      <c r="I66" s="69">
        <v>420606.43400000001</v>
      </c>
      <c r="J66" s="69">
        <v>506375.179</v>
      </c>
      <c r="K66" s="69">
        <v>420606.43400000001</v>
      </c>
      <c r="L66" s="67" t="s">
        <v>86</v>
      </c>
      <c r="M66" s="67" t="s">
        <v>86</v>
      </c>
      <c r="N66" s="67" t="s">
        <v>211</v>
      </c>
      <c r="O66" s="67" t="s">
        <v>212</v>
      </c>
      <c r="P66" s="67" t="s">
        <v>86</v>
      </c>
      <c r="Q66" s="67" t="s">
        <v>86</v>
      </c>
      <c r="R66" s="67" t="s">
        <v>86</v>
      </c>
      <c r="S66" s="67" t="s">
        <v>86</v>
      </c>
      <c r="T66" s="67" t="s">
        <v>97</v>
      </c>
      <c r="U66" s="67"/>
      <c r="V66" s="67" t="s">
        <v>240</v>
      </c>
      <c r="W66" s="70" t="s">
        <v>247</v>
      </c>
      <c r="X66" s="71"/>
      <c r="Y66" s="72"/>
      <c r="Z66" s="71"/>
      <c r="AA66" s="72"/>
      <c r="AB66" s="67" t="s">
        <v>209</v>
      </c>
      <c r="AC66" s="67"/>
      <c r="AD66" s="73"/>
      <c r="AE66" s="220"/>
      <c r="AF66" s="221"/>
      <c r="AG66" s="222"/>
      <c r="AH66" s="221"/>
      <c r="AI66" s="222"/>
      <c r="AJ66" s="221"/>
      <c r="AK66" s="222"/>
      <c r="AL66" s="221"/>
      <c r="AM66" s="223"/>
      <c r="AN66" s="223"/>
      <c r="AO66" s="223"/>
      <c r="AP66" s="76" t="s">
        <v>485</v>
      </c>
      <c r="AQ66" s="77"/>
      <c r="AR66" s="78" t="str">
        <f t="shared" ref="AR66:AR78" si="196">IF(B66="X",IF(AN66="","Afectat sau NU?",IF(AN66="DA",IF(((AK66+AL66)-(AE66+AF66))*24&lt;-720,"Neinformat",((AK66+AL66)-(AE66+AF66))*24),"Nu a fost afectat producator/consumator")),"")</f>
        <v/>
      </c>
      <c r="AS66" s="79" t="str">
        <f t="shared" ref="AS66:AS78" si="197">IF(B66="X",IF(AN66="DA",IF(AR66&lt;6,LEN(TRIM(V66))-LEN(SUBSTITUTE(V66,CHAR(44),""))+1,0),"-"),"")</f>
        <v/>
      </c>
      <c r="AT66" s="80" t="str">
        <f t="shared" ref="AT66:AT78" si="198">IF(B66="X",IF(AN66="DA",LEN(TRIM(V66))-LEN(SUBSTITUTE(V66,CHAR(44),""))+1,"-"),"")</f>
        <v/>
      </c>
      <c r="AU66" s="78" t="str">
        <f t="shared" ref="AU66:AU78" si="199">IF(B66="X",IF(AN66="","Afectat sau NU?",IF(AN66="DA",IF(((AI66+AJ66)-(AE66+AF66))*24&lt;-720,"Neinformat",((AI66+AJ66)-(AE66+AF66))*24),"Nu a fost afectat producator/consumator")),"")</f>
        <v/>
      </c>
      <c r="AV66" s="79" t="str">
        <f t="shared" ref="AV66:AV78" si="200">IF(B66="X",IF(AN66="DA",IF(AU66&lt;6,LEN(TRIM(U66))-LEN(SUBSTITUTE(U66,CHAR(44),""))+1,0),"-"),"")</f>
        <v/>
      </c>
      <c r="AW66" s="80" t="str">
        <f t="shared" ref="AW66:AW78" si="201">IF(B66="X",IF(AN66="DA",LEN(TRIM(U66))-LEN(SUBSTITUTE(U66,CHAR(44),""))+1,"-"),"")</f>
        <v/>
      </c>
      <c r="AX66" s="78" t="str">
        <f t="shared" ref="AX66:AX78" si="202">IF(B66="X",IF(AN66="","Afectat sau NU?",IF(AN66="DA",((AG66+AH66)-(AE66+AF66))*24,"Nu a fost afectat producator/consumator")),"")</f>
        <v/>
      </c>
      <c r="AY66" s="79" t="str">
        <f t="shared" ref="AY66:AY78" si="203">IF(B66="X",IF(AN66="DA",IF(AX66&gt;24,IF(BA66="NU",0,LEN(TRIM(V66))-LEN(SUBSTITUTE(V66,CHAR(44),""))+1),0),"-"),"")</f>
        <v/>
      </c>
      <c r="AZ66" s="80" t="str">
        <f t="shared" ref="AZ66:AZ78" si="204">IF(B66="X",IF(AN66="DA",IF(AX66&gt;24,LEN(TRIM(V66))-LEN(SUBSTITUTE(V66,CHAR(44),""))+1,0),"-"),"")</f>
        <v/>
      </c>
      <c r="BA66" s="64"/>
      <c r="BB66" s="64"/>
      <c r="BC66" s="64"/>
      <c r="BD66" s="64"/>
      <c r="BE66" s="64"/>
      <c r="BF66" s="83" t="str">
        <f t="shared" ref="BF66:BF78" si="205">IF(C66="X",IF(AN66="","Afectat sau NU?",IF(AN66="DA",IF(AK66="","Neinformat",NETWORKDAYS(AK66+AL66,AE66+AF66,$BS$2:$BS$14)-2),"Nu a fost afectat producator/consumator")),"")</f>
        <v>Afectat sau NU?</v>
      </c>
      <c r="BG66" s="79" t="str">
        <f t="shared" ref="BG66:BG78" si="206">IF(C66="X",IF(AN66="DA",IF(AND(BF66&gt;=5,AK66&lt;&gt;""),LEN(TRIM(V66))-LEN(SUBSTITUTE(V66,CHAR(44),""))+1,0),"-"),"")</f>
        <v>-</v>
      </c>
      <c r="BH66" s="80" t="str">
        <f t="shared" ref="BH66:BH78" si="207">IF(C66="X",IF(AN66="DA",LEN(TRIM(V66))-LEN(SUBSTITUTE(V66,CHAR(44),""))+1,"-"),"")</f>
        <v>-</v>
      </c>
      <c r="BI66" s="83" t="str">
        <f t="shared" ref="BI66:BI78" si="208">IF(C66="X",IF(AN66="","Afectat sau NU?",IF(AN66="DA",IF(AI66="","Neinformat",NETWORKDAYS(AI66+AJ66,AE66+AF66,$BS$2:$BS$14)-2),"Nu a fost afectat producator/consumator")),"")</f>
        <v>Afectat sau NU?</v>
      </c>
      <c r="BJ66" s="79" t="str">
        <f t="shared" ref="BJ66:BJ78" si="209">IF(C66="X",IF(AN66="DA",IF(AND(BI66&gt;=5,AI66&lt;&gt;""),LEN(TRIM(U66))-LEN(SUBSTITUTE(U66,CHAR(44),""))+1,0),"-"),"")</f>
        <v>-</v>
      </c>
      <c r="BK66" s="80" t="str">
        <f t="shared" ref="BK66:BK78" si="210">IF(C66="X",IF(AN66="DA",LEN(TRIM(U66))-LEN(SUBSTITUTE(U66,CHAR(44),""))+1,"-"),"")</f>
        <v>-</v>
      </c>
      <c r="BL66" s="83" t="str">
        <f t="shared" ref="BL66:BL78" si="211">IF(C66="X",IF(AN66="","Afectat sau NU?",IF(AN66="DA",((AG66+AH66)-(Z66+AA66))*24,"Nu a fost afectat producator/consumator")),"")</f>
        <v>Afectat sau NU?</v>
      </c>
      <c r="BM66" s="79" t="str">
        <f t="shared" ref="BM66:BM78" si="212">IF(C66="X",IF(AN66&lt;&gt;"DA","-",IF(AND(AN66="DA",BL66&lt;=0),LEN(TRIM(V66))-LEN(SUBSTITUTE(V66,CHAR(44),""))+1+LEN(TRIM(U66))-LEN(SUBSTITUTE(U66,CHAR(44),""))+1,0)),"")</f>
        <v>-</v>
      </c>
      <c r="BN66" s="80" t="str">
        <f t="shared" ref="BN66:BN78" si="213">IF(C66="X",IF(AN66="DA",LEN(TRIM(V66))-LEN(SUBSTITUTE(V66,CHAR(44),""))+1+LEN(TRIM(U66))-LEN(SUBSTITUTE(U66,CHAR(44),""))+1,"-"),"")</f>
        <v>-</v>
      </c>
    </row>
    <row r="67" spans="1:66" s="10" customFormat="1" ht="28.5" x14ac:dyDescent="0.25">
      <c r="A67" s="84">
        <f t="shared" si="36"/>
        <v>51</v>
      </c>
      <c r="B67" s="85" t="s">
        <v>86</v>
      </c>
      <c r="C67" s="85" t="s">
        <v>66</v>
      </c>
      <c r="D67" s="86" t="s">
        <v>483</v>
      </c>
      <c r="E67" s="85">
        <v>13506</v>
      </c>
      <c r="F67" s="85" t="s">
        <v>210</v>
      </c>
      <c r="G67" s="85" t="s">
        <v>203</v>
      </c>
      <c r="H67" s="87">
        <v>506435.56099999999</v>
      </c>
      <c r="I67" s="87">
        <v>420938.47100000002</v>
      </c>
      <c r="J67" s="87">
        <v>506435.56099999999</v>
      </c>
      <c r="K67" s="87">
        <v>420938.47100000002</v>
      </c>
      <c r="L67" s="85" t="s">
        <v>86</v>
      </c>
      <c r="M67" s="85" t="s">
        <v>86</v>
      </c>
      <c r="N67" s="85" t="s">
        <v>213</v>
      </c>
      <c r="O67" s="85" t="s">
        <v>214</v>
      </c>
      <c r="P67" s="85" t="s">
        <v>86</v>
      </c>
      <c r="Q67" s="85" t="s">
        <v>86</v>
      </c>
      <c r="R67" s="85" t="s">
        <v>86</v>
      </c>
      <c r="S67" s="85" t="s">
        <v>86</v>
      </c>
      <c r="T67" s="85" t="s">
        <v>97</v>
      </c>
      <c r="U67" s="85"/>
      <c r="V67" s="85" t="s">
        <v>241</v>
      </c>
      <c r="W67" s="88" t="s">
        <v>247</v>
      </c>
      <c r="X67" s="89"/>
      <c r="Y67" s="90"/>
      <c r="Z67" s="89"/>
      <c r="AA67" s="90"/>
      <c r="AB67" s="85" t="s">
        <v>209</v>
      </c>
      <c r="AC67" s="85"/>
      <c r="AD67" s="91"/>
      <c r="AE67" s="230"/>
      <c r="AF67" s="205"/>
      <c r="AG67" s="206"/>
      <c r="AH67" s="205"/>
      <c r="AI67" s="206"/>
      <c r="AJ67" s="205"/>
      <c r="AK67" s="206"/>
      <c r="AL67" s="205"/>
      <c r="AM67" s="207"/>
      <c r="AN67" s="207"/>
      <c r="AO67" s="207"/>
      <c r="AP67" s="94" t="s">
        <v>485</v>
      </c>
      <c r="AQ67" s="77"/>
      <c r="AR67" s="177" t="str">
        <f t="shared" si="196"/>
        <v/>
      </c>
      <c r="AS67" s="178" t="str">
        <f t="shared" si="197"/>
        <v/>
      </c>
      <c r="AT67" s="180" t="str">
        <f t="shared" si="198"/>
        <v/>
      </c>
      <c r="AU67" s="177" t="str">
        <f t="shared" si="199"/>
        <v/>
      </c>
      <c r="AV67" s="178" t="str">
        <f t="shared" si="200"/>
        <v/>
      </c>
      <c r="AW67" s="180" t="str">
        <f t="shared" si="201"/>
        <v/>
      </c>
      <c r="AX67" s="177" t="str">
        <f t="shared" si="202"/>
        <v/>
      </c>
      <c r="AY67" s="178" t="str">
        <f t="shared" si="203"/>
        <v/>
      </c>
      <c r="AZ67" s="180" t="str">
        <f t="shared" si="204"/>
        <v/>
      </c>
      <c r="BA67" s="64"/>
      <c r="BB67" s="64"/>
      <c r="BC67" s="64"/>
      <c r="BD67" s="64"/>
      <c r="BE67" s="64"/>
      <c r="BF67" s="182" t="str">
        <f t="shared" si="205"/>
        <v>Afectat sau NU?</v>
      </c>
      <c r="BG67" s="178" t="str">
        <f t="shared" si="206"/>
        <v>-</v>
      </c>
      <c r="BH67" s="180" t="str">
        <f t="shared" si="207"/>
        <v>-</v>
      </c>
      <c r="BI67" s="182" t="str">
        <f t="shared" si="208"/>
        <v>Afectat sau NU?</v>
      </c>
      <c r="BJ67" s="178" t="str">
        <f t="shared" si="209"/>
        <v>-</v>
      </c>
      <c r="BK67" s="180" t="str">
        <f t="shared" si="210"/>
        <v>-</v>
      </c>
      <c r="BL67" s="182" t="str">
        <f t="shared" si="211"/>
        <v>Afectat sau NU?</v>
      </c>
      <c r="BM67" s="178" t="str">
        <f t="shared" si="212"/>
        <v>-</v>
      </c>
      <c r="BN67" s="180" t="str">
        <f t="shared" si="213"/>
        <v>-</v>
      </c>
    </row>
    <row r="68" spans="1:66" s="10" customFormat="1" ht="28.5" x14ac:dyDescent="0.25">
      <c r="A68" s="84">
        <f t="shared" si="36"/>
        <v>52</v>
      </c>
      <c r="B68" s="85" t="s">
        <v>86</v>
      </c>
      <c r="C68" s="85" t="s">
        <v>66</v>
      </c>
      <c r="D68" s="86" t="s">
        <v>483</v>
      </c>
      <c r="E68" s="85">
        <v>13506</v>
      </c>
      <c r="F68" s="85" t="s">
        <v>210</v>
      </c>
      <c r="G68" s="85" t="s">
        <v>203</v>
      </c>
      <c r="H68" s="87">
        <v>506492.15500000003</v>
      </c>
      <c r="I68" s="87">
        <v>421280.19400000002</v>
      </c>
      <c r="J68" s="87">
        <v>506492.15500000003</v>
      </c>
      <c r="K68" s="87">
        <v>421280.19400000002</v>
      </c>
      <c r="L68" s="85" t="s">
        <v>86</v>
      </c>
      <c r="M68" s="85" t="s">
        <v>86</v>
      </c>
      <c r="N68" s="85" t="s">
        <v>215</v>
      </c>
      <c r="O68" s="85" t="s">
        <v>216</v>
      </c>
      <c r="P68" s="85" t="s">
        <v>86</v>
      </c>
      <c r="Q68" s="85" t="s">
        <v>86</v>
      </c>
      <c r="R68" s="85" t="s">
        <v>86</v>
      </c>
      <c r="S68" s="85" t="s">
        <v>86</v>
      </c>
      <c r="T68" s="85" t="s">
        <v>97</v>
      </c>
      <c r="U68" s="85"/>
      <c r="V68" s="85" t="s">
        <v>242</v>
      </c>
      <c r="W68" s="88" t="s">
        <v>247</v>
      </c>
      <c r="X68" s="89"/>
      <c r="Y68" s="90"/>
      <c r="Z68" s="89"/>
      <c r="AA68" s="90"/>
      <c r="AB68" s="85" t="s">
        <v>209</v>
      </c>
      <c r="AC68" s="85"/>
      <c r="AD68" s="91"/>
      <c r="AE68" s="230"/>
      <c r="AF68" s="205"/>
      <c r="AG68" s="206"/>
      <c r="AH68" s="205"/>
      <c r="AI68" s="206"/>
      <c r="AJ68" s="205"/>
      <c r="AK68" s="206"/>
      <c r="AL68" s="205"/>
      <c r="AM68" s="207"/>
      <c r="AN68" s="207"/>
      <c r="AO68" s="207"/>
      <c r="AP68" s="94" t="s">
        <v>485</v>
      </c>
      <c r="AQ68" s="77"/>
      <c r="AR68" s="177" t="str">
        <f t="shared" si="196"/>
        <v/>
      </c>
      <c r="AS68" s="178" t="str">
        <f t="shared" si="197"/>
        <v/>
      </c>
      <c r="AT68" s="180" t="str">
        <f t="shared" si="198"/>
        <v/>
      </c>
      <c r="AU68" s="177" t="str">
        <f t="shared" si="199"/>
        <v/>
      </c>
      <c r="AV68" s="178" t="str">
        <f t="shared" si="200"/>
        <v/>
      </c>
      <c r="AW68" s="180" t="str">
        <f t="shared" si="201"/>
        <v/>
      </c>
      <c r="AX68" s="177" t="str">
        <f t="shared" si="202"/>
        <v/>
      </c>
      <c r="AY68" s="178" t="str">
        <f t="shared" si="203"/>
        <v/>
      </c>
      <c r="AZ68" s="180" t="str">
        <f t="shared" si="204"/>
        <v/>
      </c>
      <c r="BA68" s="64"/>
      <c r="BB68" s="64"/>
      <c r="BC68" s="64"/>
      <c r="BD68" s="64"/>
      <c r="BE68" s="64"/>
      <c r="BF68" s="182" t="str">
        <f t="shared" si="205"/>
        <v>Afectat sau NU?</v>
      </c>
      <c r="BG68" s="178" t="str">
        <f t="shared" si="206"/>
        <v>-</v>
      </c>
      <c r="BH68" s="180" t="str">
        <f t="shared" si="207"/>
        <v>-</v>
      </c>
      <c r="BI68" s="182" t="str">
        <f t="shared" si="208"/>
        <v>Afectat sau NU?</v>
      </c>
      <c r="BJ68" s="178" t="str">
        <f t="shared" si="209"/>
        <v>-</v>
      </c>
      <c r="BK68" s="180" t="str">
        <f t="shared" si="210"/>
        <v>-</v>
      </c>
      <c r="BL68" s="182" t="str">
        <f t="shared" si="211"/>
        <v>Afectat sau NU?</v>
      </c>
      <c r="BM68" s="178" t="str">
        <f t="shared" si="212"/>
        <v>-</v>
      </c>
      <c r="BN68" s="180" t="str">
        <f t="shared" si="213"/>
        <v>-</v>
      </c>
    </row>
    <row r="69" spans="1:66" s="10" customFormat="1" ht="28.5" x14ac:dyDescent="0.25">
      <c r="A69" s="84">
        <f t="shared" si="36"/>
        <v>53</v>
      </c>
      <c r="B69" s="85" t="s">
        <v>86</v>
      </c>
      <c r="C69" s="85" t="s">
        <v>66</v>
      </c>
      <c r="D69" s="86" t="s">
        <v>483</v>
      </c>
      <c r="E69" s="85">
        <v>13506</v>
      </c>
      <c r="F69" s="85" t="s">
        <v>210</v>
      </c>
      <c r="G69" s="85" t="s">
        <v>203</v>
      </c>
      <c r="H69" s="87">
        <v>509108.28096399998</v>
      </c>
      <c r="I69" s="87">
        <v>421227.17672599998</v>
      </c>
      <c r="J69" s="87">
        <v>509108.28096399998</v>
      </c>
      <c r="K69" s="87">
        <v>421227.17672599998</v>
      </c>
      <c r="L69" s="85" t="s">
        <v>86</v>
      </c>
      <c r="M69" s="85" t="s">
        <v>86</v>
      </c>
      <c r="N69" s="85" t="s">
        <v>217</v>
      </c>
      <c r="O69" s="85" t="s">
        <v>218</v>
      </c>
      <c r="P69" s="85" t="s">
        <v>86</v>
      </c>
      <c r="Q69" s="85" t="s">
        <v>86</v>
      </c>
      <c r="R69" s="85" t="s">
        <v>86</v>
      </c>
      <c r="S69" s="85" t="s">
        <v>86</v>
      </c>
      <c r="T69" s="85" t="s">
        <v>97</v>
      </c>
      <c r="U69" s="85"/>
      <c r="V69" s="85" t="s">
        <v>241</v>
      </c>
      <c r="W69" s="88" t="s">
        <v>247</v>
      </c>
      <c r="X69" s="89"/>
      <c r="Y69" s="90"/>
      <c r="Z69" s="89"/>
      <c r="AA69" s="90"/>
      <c r="AB69" s="85" t="s">
        <v>209</v>
      </c>
      <c r="AC69" s="85"/>
      <c r="AD69" s="91"/>
      <c r="AE69" s="230"/>
      <c r="AF69" s="205"/>
      <c r="AG69" s="206"/>
      <c r="AH69" s="205"/>
      <c r="AI69" s="206"/>
      <c r="AJ69" s="205"/>
      <c r="AK69" s="206"/>
      <c r="AL69" s="205"/>
      <c r="AM69" s="207"/>
      <c r="AN69" s="207"/>
      <c r="AO69" s="207"/>
      <c r="AP69" s="94" t="s">
        <v>485</v>
      </c>
      <c r="AQ69" s="77"/>
      <c r="AR69" s="177" t="str">
        <f t="shared" si="196"/>
        <v/>
      </c>
      <c r="AS69" s="178" t="str">
        <f t="shared" si="197"/>
        <v/>
      </c>
      <c r="AT69" s="180" t="str">
        <f t="shared" si="198"/>
        <v/>
      </c>
      <c r="AU69" s="177" t="str">
        <f t="shared" si="199"/>
        <v/>
      </c>
      <c r="AV69" s="178" t="str">
        <f t="shared" si="200"/>
        <v/>
      </c>
      <c r="AW69" s="180" t="str">
        <f t="shared" si="201"/>
        <v/>
      </c>
      <c r="AX69" s="177" t="str">
        <f t="shared" si="202"/>
        <v/>
      </c>
      <c r="AY69" s="178" t="str">
        <f t="shared" si="203"/>
        <v/>
      </c>
      <c r="AZ69" s="180" t="str">
        <f t="shared" si="204"/>
        <v/>
      </c>
      <c r="BA69" s="64"/>
      <c r="BB69" s="64"/>
      <c r="BC69" s="64"/>
      <c r="BD69" s="64"/>
      <c r="BE69" s="64"/>
      <c r="BF69" s="182" t="str">
        <f t="shared" si="205"/>
        <v>Afectat sau NU?</v>
      </c>
      <c r="BG69" s="178" t="str">
        <f t="shared" si="206"/>
        <v>-</v>
      </c>
      <c r="BH69" s="180" t="str">
        <f t="shared" si="207"/>
        <v>-</v>
      </c>
      <c r="BI69" s="182" t="str">
        <f t="shared" si="208"/>
        <v>Afectat sau NU?</v>
      </c>
      <c r="BJ69" s="178" t="str">
        <f t="shared" si="209"/>
        <v>-</v>
      </c>
      <c r="BK69" s="180" t="str">
        <f t="shared" si="210"/>
        <v>-</v>
      </c>
      <c r="BL69" s="182" t="str">
        <f t="shared" si="211"/>
        <v>Afectat sau NU?</v>
      </c>
      <c r="BM69" s="178" t="str">
        <f t="shared" si="212"/>
        <v>-</v>
      </c>
      <c r="BN69" s="180" t="str">
        <f t="shared" si="213"/>
        <v>-</v>
      </c>
    </row>
    <row r="70" spans="1:66" s="10" customFormat="1" ht="42.75" x14ac:dyDescent="0.25">
      <c r="A70" s="84">
        <f t="shared" si="36"/>
        <v>54</v>
      </c>
      <c r="B70" s="85" t="s">
        <v>86</v>
      </c>
      <c r="C70" s="85" t="s">
        <v>66</v>
      </c>
      <c r="D70" s="86" t="s">
        <v>483</v>
      </c>
      <c r="E70" s="85">
        <v>13506</v>
      </c>
      <c r="F70" s="85" t="s">
        <v>210</v>
      </c>
      <c r="G70" s="85" t="s">
        <v>203</v>
      </c>
      <c r="H70" s="87">
        <v>509108.28096399998</v>
      </c>
      <c r="I70" s="87">
        <v>421227.17672599998</v>
      </c>
      <c r="J70" s="87">
        <v>509108.28096399998</v>
      </c>
      <c r="K70" s="87">
        <v>421227.17672599998</v>
      </c>
      <c r="L70" s="85" t="s">
        <v>86</v>
      </c>
      <c r="M70" s="85" t="s">
        <v>86</v>
      </c>
      <c r="N70" s="85" t="s">
        <v>219</v>
      </c>
      <c r="O70" s="85" t="s">
        <v>220</v>
      </c>
      <c r="P70" s="85" t="s">
        <v>86</v>
      </c>
      <c r="Q70" s="85" t="s">
        <v>86</v>
      </c>
      <c r="R70" s="85" t="s">
        <v>86</v>
      </c>
      <c r="S70" s="85" t="s">
        <v>86</v>
      </c>
      <c r="T70" s="85" t="s">
        <v>97</v>
      </c>
      <c r="U70" s="85"/>
      <c r="V70" s="85" t="s">
        <v>243</v>
      </c>
      <c r="W70" s="88" t="s">
        <v>247</v>
      </c>
      <c r="X70" s="89"/>
      <c r="Y70" s="90"/>
      <c r="Z70" s="89"/>
      <c r="AA70" s="90"/>
      <c r="AB70" s="85" t="s">
        <v>209</v>
      </c>
      <c r="AC70" s="85"/>
      <c r="AD70" s="91"/>
      <c r="AE70" s="230"/>
      <c r="AF70" s="205"/>
      <c r="AG70" s="206"/>
      <c r="AH70" s="205"/>
      <c r="AI70" s="206"/>
      <c r="AJ70" s="205"/>
      <c r="AK70" s="206"/>
      <c r="AL70" s="205"/>
      <c r="AM70" s="207"/>
      <c r="AN70" s="207"/>
      <c r="AO70" s="207"/>
      <c r="AP70" s="94" t="s">
        <v>485</v>
      </c>
      <c r="AQ70" s="77"/>
      <c r="AR70" s="177" t="str">
        <f t="shared" si="196"/>
        <v/>
      </c>
      <c r="AS70" s="178" t="str">
        <f t="shared" si="197"/>
        <v/>
      </c>
      <c r="AT70" s="180" t="str">
        <f t="shared" si="198"/>
        <v/>
      </c>
      <c r="AU70" s="177" t="str">
        <f t="shared" si="199"/>
        <v/>
      </c>
      <c r="AV70" s="178" t="str">
        <f t="shared" si="200"/>
        <v/>
      </c>
      <c r="AW70" s="180" t="str">
        <f t="shared" si="201"/>
        <v/>
      </c>
      <c r="AX70" s="177" t="str">
        <f t="shared" si="202"/>
        <v/>
      </c>
      <c r="AY70" s="178" t="str">
        <f t="shared" si="203"/>
        <v/>
      </c>
      <c r="AZ70" s="180" t="str">
        <f t="shared" si="204"/>
        <v/>
      </c>
      <c r="BA70" s="64"/>
      <c r="BB70" s="64"/>
      <c r="BC70" s="64"/>
      <c r="BD70" s="64"/>
      <c r="BE70" s="64"/>
      <c r="BF70" s="182" t="str">
        <f t="shared" si="205"/>
        <v>Afectat sau NU?</v>
      </c>
      <c r="BG70" s="178" t="str">
        <f t="shared" si="206"/>
        <v>-</v>
      </c>
      <c r="BH70" s="180" t="str">
        <f t="shared" si="207"/>
        <v>-</v>
      </c>
      <c r="BI70" s="182" t="str">
        <f t="shared" si="208"/>
        <v>Afectat sau NU?</v>
      </c>
      <c r="BJ70" s="178" t="str">
        <f t="shared" si="209"/>
        <v>-</v>
      </c>
      <c r="BK70" s="180" t="str">
        <f t="shared" si="210"/>
        <v>-</v>
      </c>
      <c r="BL70" s="182" t="str">
        <f t="shared" si="211"/>
        <v>Afectat sau NU?</v>
      </c>
      <c r="BM70" s="178" t="str">
        <f t="shared" si="212"/>
        <v>-</v>
      </c>
      <c r="BN70" s="180" t="str">
        <f t="shared" si="213"/>
        <v>-</v>
      </c>
    </row>
    <row r="71" spans="1:66" s="10" customFormat="1" ht="28.5" x14ac:dyDescent="0.25">
      <c r="A71" s="84">
        <f t="shared" si="36"/>
        <v>55</v>
      </c>
      <c r="B71" s="85" t="s">
        <v>86</v>
      </c>
      <c r="C71" s="85" t="s">
        <v>66</v>
      </c>
      <c r="D71" s="86" t="s">
        <v>483</v>
      </c>
      <c r="E71" s="85">
        <v>13533</v>
      </c>
      <c r="F71" s="85" t="s">
        <v>221</v>
      </c>
      <c r="G71" s="85" t="s">
        <v>203</v>
      </c>
      <c r="H71" s="87">
        <v>509108.28096399998</v>
      </c>
      <c r="I71" s="87">
        <v>421227.17672599998</v>
      </c>
      <c r="J71" s="87">
        <v>509108.28096399998</v>
      </c>
      <c r="K71" s="87">
        <v>421227.17672599998</v>
      </c>
      <c r="L71" s="85" t="s">
        <v>86</v>
      </c>
      <c r="M71" s="85" t="s">
        <v>86</v>
      </c>
      <c r="N71" s="85" t="s">
        <v>222</v>
      </c>
      <c r="O71" s="85" t="s">
        <v>223</v>
      </c>
      <c r="P71" s="85" t="s">
        <v>86</v>
      </c>
      <c r="Q71" s="85" t="s">
        <v>86</v>
      </c>
      <c r="R71" s="85" t="s">
        <v>86</v>
      </c>
      <c r="S71" s="85" t="s">
        <v>86</v>
      </c>
      <c r="T71" s="85" t="s">
        <v>88</v>
      </c>
      <c r="U71" s="85"/>
      <c r="V71" s="85" t="s">
        <v>208</v>
      </c>
      <c r="W71" s="88" t="s">
        <v>247</v>
      </c>
      <c r="X71" s="89"/>
      <c r="Y71" s="90"/>
      <c r="Z71" s="89"/>
      <c r="AA71" s="90"/>
      <c r="AB71" s="85" t="s">
        <v>209</v>
      </c>
      <c r="AC71" s="85"/>
      <c r="AD71" s="91"/>
      <c r="AE71" s="230"/>
      <c r="AF71" s="205"/>
      <c r="AG71" s="206"/>
      <c r="AH71" s="205"/>
      <c r="AI71" s="206"/>
      <c r="AJ71" s="205"/>
      <c r="AK71" s="206"/>
      <c r="AL71" s="205"/>
      <c r="AM71" s="207"/>
      <c r="AN71" s="207"/>
      <c r="AO71" s="207"/>
      <c r="AP71" s="94" t="s">
        <v>485</v>
      </c>
      <c r="AQ71" s="77"/>
      <c r="AR71" s="177" t="str">
        <f t="shared" si="196"/>
        <v/>
      </c>
      <c r="AS71" s="178" t="str">
        <f t="shared" si="197"/>
        <v/>
      </c>
      <c r="AT71" s="180" t="str">
        <f t="shared" si="198"/>
        <v/>
      </c>
      <c r="AU71" s="177" t="str">
        <f t="shared" si="199"/>
        <v/>
      </c>
      <c r="AV71" s="178" t="str">
        <f t="shared" si="200"/>
        <v/>
      </c>
      <c r="AW71" s="180" t="str">
        <f t="shared" si="201"/>
        <v/>
      </c>
      <c r="AX71" s="177" t="str">
        <f t="shared" si="202"/>
        <v/>
      </c>
      <c r="AY71" s="178" t="str">
        <f t="shared" si="203"/>
        <v/>
      </c>
      <c r="AZ71" s="180" t="str">
        <f t="shared" si="204"/>
        <v/>
      </c>
      <c r="BA71" s="64"/>
      <c r="BB71" s="64"/>
      <c r="BC71" s="64"/>
      <c r="BD71" s="64"/>
      <c r="BE71" s="64"/>
      <c r="BF71" s="182" t="str">
        <f t="shared" si="205"/>
        <v>Afectat sau NU?</v>
      </c>
      <c r="BG71" s="178" t="str">
        <f t="shared" si="206"/>
        <v>-</v>
      </c>
      <c r="BH71" s="180" t="str">
        <f t="shared" si="207"/>
        <v>-</v>
      </c>
      <c r="BI71" s="182" t="str">
        <f t="shared" si="208"/>
        <v>Afectat sau NU?</v>
      </c>
      <c r="BJ71" s="178" t="str">
        <f t="shared" si="209"/>
        <v>-</v>
      </c>
      <c r="BK71" s="180" t="str">
        <f t="shared" si="210"/>
        <v>-</v>
      </c>
      <c r="BL71" s="182" t="str">
        <f t="shared" si="211"/>
        <v>Afectat sau NU?</v>
      </c>
      <c r="BM71" s="178" t="str">
        <f t="shared" si="212"/>
        <v>-</v>
      </c>
      <c r="BN71" s="180" t="str">
        <f t="shared" si="213"/>
        <v>-</v>
      </c>
    </row>
    <row r="72" spans="1:66" s="10" customFormat="1" ht="28.5" x14ac:dyDescent="0.25">
      <c r="A72" s="84">
        <f t="shared" si="36"/>
        <v>56</v>
      </c>
      <c r="B72" s="85" t="s">
        <v>86</v>
      </c>
      <c r="C72" s="85" t="s">
        <v>66</v>
      </c>
      <c r="D72" s="86" t="s">
        <v>483</v>
      </c>
      <c r="E72" s="85">
        <v>13506</v>
      </c>
      <c r="F72" s="85" t="s">
        <v>210</v>
      </c>
      <c r="G72" s="85" t="s">
        <v>203</v>
      </c>
      <c r="H72" s="87">
        <v>504544.17111499998</v>
      </c>
      <c r="I72" s="87">
        <v>418845.73154000001</v>
      </c>
      <c r="J72" s="87">
        <v>504544.17111499998</v>
      </c>
      <c r="K72" s="87">
        <v>418845.73154000001</v>
      </c>
      <c r="L72" s="85" t="s">
        <v>86</v>
      </c>
      <c r="M72" s="85" t="s">
        <v>86</v>
      </c>
      <c r="N72" s="85" t="s">
        <v>224</v>
      </c>
      <c r="O72" s="85" t="s">
        <v>225</v>
      </c>
      <c r="P72" s="85" t="s">
        <v>86</v>
      </c>
      <c r="Q72" s="85" t="s">
        <v>86</v>
      </c>
      <c r="R72" s="85" t="s">
        <v>86</v>
      </c>
      <c r="S72" s="85" t="s">
        <v>86</v>
      </c>
      <c r="T72" s="85" t="s">
        <v>88</v>
      </c>
      <c r="U72" s="85"/>
      <c r="V72" s="85" t="s">
        <v>208</v>
      </c>
      <c r="W72" s="88" t="s">
        <v>247</v>
      </c>
      <c r="X72" s="89"/>
      <c r="Y72" s="90"/>
      <c r="Z72" s="89"/>
      <c r="AA72" s="90"/>
      <c r="AB72" s="85" t="s">
        <v>209</v>
      </c>
      <c r="AC72" s="85"/>
      <c r="AD72" s="91"/>
      <c r="AE72" s="230"/>
      <c r="AF72" s="205"/>
      <c r="AG72" s="206"/>
      <c r="AH72" s="205"/>
      <c r="AI72" s="206"/>
      <c r="AJ72" s="205"/>
      <c r="AK72" s="206"/>
      <c r="AL72" s="205"/>
      <c r="AM72" s="207"/>
      <c r="AN72" s="207"/>
      <c r="AO72" s="207"/>
      <c r="AP72" s="94" t="s">
        <v>485</v>
      </c>
      <c r="AQ72" s="77"/>
      <c r="AR72" s="177" t="str">
        <f t="shared" si="196"/>
        <v/>
      </c>
      <c r="AS72" s="178" t="str">
        <f t="shared" si="197"/>
        <v/>
      </c>
      <c r="AT72" s="180" t="str">
        <f t="shared" si="198"/>
        <v/>
      </c>
      <c r="AU72" s="177" t="str">
        <f t="shared" si="199"/>
        <v/>
      </c>
      <c r="AV72" s="178" t="str">
        <f t="shared" si="200"/>
        <v/>
      </c>
      <c r="AW72" s="180" t="str">
        <f t="shared" si="201"/>
        <v/>
      </c>
      <c r="AX72" s="177" t="str">
        <f t="shared" si="202"/>
        <v/>
      </c>
      <c r="AY72" s="178" t="str">
        <f t="shared" si="203"/>
        <v/>
      </c>
      <c r="AZ72" s="180" t="str">
        <f t="shared" si="204"/>
        <v/>
      </c>
      <c r="BA72" s="64"/>
      <c r="BB72" s="64"/>
      <c r="BC72" s="64"/>
      <c r="BD72" s="64"/>
      <c r="BE72" s="64"/>
      <c r="BF72" s="182" t="str">
        <f t="shared" si="205"/>
        <v>Afectat sau NU?</v>
      </c>
      <c r="BG72" s="178" t="str">
        <f t="shared" si="206"/>
        <v>-</v>
      </c>
      <c r="BH72" s="180" t="str">
        <f t="shared" si="207"/>
        <v>-</v>
      </c>
      <c r="BI72" s="182" t="str">
        <f t="shared" si="208"/>
        <v>Afectat sau NU?</v>
      </c>
      <c r="BJ72" s="178" t="str">
        <f t="shared" si="209"/>
        <v>-</v>
      </c>
      <c r="BK72" s="180" t="str">
        <f t="shared" si="210"/>
        <v>-</v>
      </c>
      <c r="BL72" s="182" t="str">
        <f t="shared" si="211"/>
        <v>Afectat sau NU?</v>
      </c>
      <c r="BM72" s="178" t="str">
        <f t="shared" si="212"/>
        <v>-</v>
      </c>
      <c r="BN72" s="180" t="str">
        <f t="shared" si="213"/>
        <v>-</v>
      </c>
    </row>
    <row r="73" spans="1:66" s="10" customFormat="1" ht="28.5" x14ac:dyDescent="0.25">
      <c r="A73" s="84">
        <f t="shared" si="36"/>
        <v>57</v>
      </c>
      <c r="B73" s="85" t="s">
        <v>86</v>
      </c>
      <c r="C73" s="85" t="s">
        <v>66</v>
      </c>
      <c r="D73" s="86" t="s">
        <v>483</v>
      </c>
      <c r="E73" s="85">
        <v>16917</v>
      </c>
      <c r="F73" s="85" t="s">
        <v>226</v>
      </c>
      <c r="G73" s="85" t="s">
        <v>203</v>
      </c>
      <c r="H73" s="87">
        <v>505375.83399999997</v>
      </c>
      <c r="I73" s="87">
        <v>421813.47600000002</v>
      </c>
      <c r="J73" s="87">
        <v>505375.83399999997</v>
      </c>
      <c r="K73" s="87">
        <v>421813.47600000002</v>
      </c>
      <c r="L73" s="85" t="s">
        <v>86</v>
      </c>
      <c r="M73" s="85" t="s">
        <v>86</v>
      </c>
      <c r="N73" s="85" t="s">
        <v>227</v>
      </c>
      <c r="O73" s="85" t="s">
        <v>226</v>
      </c>
      <c r="P73" s="85" t="s">
        <v>86</v>
      </c>
      <c r="Q73" s="85" t="s">
        <v>86</v>
      </c>
      <c r="R73" s="85" t="s">
        <v>86</v>
      </c>
      <c r="S73" s="85" t="s">
        <v>86</v>
      </c>
      <c r="T73" s="85" t="s">
        <v>88</v>
      </c>
      <c r="U73" s="85"/>
      <c r="V73" s="85" t="s">
        <v>208</v>
      </c>
      <c r="W73" s="88" t="s">
        <v>247</v>
      </c>
      <c r="X73" s="89"/>
      <c r="Y73" s="90"/>
      <c r="Z73" s="89"/>
      <c r="AA73" s="90"/>
      <c r="AB73" s="85" t="s">
        <v>209</v>
      </c>
      <c r="AC73" s="85"/>
      <c r="AD73" s="91"/>
      <c r="AE73" s="230"/>
      <c r="AF73" s="205"/>
      <c r="AG73" s="206"/>
      <c r="AH73" s="205"/>
      <c r="AI73" s="206"/>
      <c r="AJ73" s="205"/>
      <c r="AK73" s="206"/>
      <c r="AL73" s="205"/>
      <c r="AM73" s="207"/>
      <c r="AN73" s="207"/>
      <c r="AO73" s="207"/>
      <c r="AP73" s="94" t="s">
        <v>485</v>
      </c>
      <c r="AQ73" s="77"/>
      <c r="AR73" s="177" t="str">
        <f t="shared" si="196"/>
        <v/>
      </c>
      <c r="AS73" s="178" t="str">
        <f t="shared" si="197"/>
        <v/>
      </c>
      <c r="AT73" s="180" t="str">
        <f t="shared" si="198"/>
        <v/>
      </c>
      <c r="AU73" s="177" t="str">
        <f t="shared" si="199"/>
        <v/>
      </c>
      <c r="AV73" s="178" t="str">
        <f t="shared" si="200"/>
        <v/>
      </c>
      <c r="AW73" s="180" t="str">
        <f t="shared" si="201"/>
        <v/>
      </c>
      <c r="AX73" s="177" t="str">
        <f t="shared" si="202"/>
        <v/>
      </c>
      <c r="AY73" s="178" t="str">
        <f t="shared" si="203"/>
        <v/>
      </c>
      <c r="AZ73" s="180" t="str">
        <f t="shared" si="204"/>
        <v/>
      </c>
      <c r="BA73" s="64"/>
      <c r="BB73" s="64"/>
      <c r="BC73" s="64"/>
      <c r="BD73" s="64"/>
      <c r="BE73" s="64"/>
      <c r="BF73" s="182" t="str">
        <f t="shared" si="205"/>
        <v>Afectat sau NU?</v>
      </c>
      <c r="BG73" s="178" t="str">
        <f t="shared" si="206"/>
        <v>-</v>
      </c>
      <c r="BH73" s="180" t="str">
        <f t="shared" si="207"/>
        <v>-</v>
      </c>
      <c r="BI73" s="182" t="str">
        <f t="shared" si="208"/>
        <v>Afectat sau NU?</v>
      </c>
      <c r="BJ73" s="178" t="str">
        <f t="shared" si="209"/>
        <v>-</v>
      </c>
      <c r="BK73" s="180" t="str">
        <f t="shared" si="210"/>
        <v>-</v>
      </c>
      <c r="BL73" s="182" t="str">
        <f t="shared" si="211"/>
        <v>Afectat sau NU?</v>
      </c>
      <c r="BM73" s="178" t="str">
        <f t="shared" si="212"/>
        <v>-</v>
      </c>
      <c r="BN73" s="180" t="str">
        <f t="shared" si="213"/>
        <v>-</v>
      </c>
    </row>
    <row r="74" spans="1:66" s="10" customFormat="1" ht="28.5" x14ac:dyDescent="0.25">
      <c r="A74" s="84">
        <f t="shared" si="36"/>
        <v>58</v>
      </c>
      <c r="B74" s="85" t="s">
        <v>86</v>
      </c>
      <c r="C74" s="85" t="s">
        <v>66</v>
      </c>
      <c r="D74" s="86" t="s">
        <v>483</v>
      </c>
      <c r="E74" s="85">
        <v>16356</v>
      </c>
      <c r="F74" s="85" t="s">
        <v>228</v>
      </c>
      <c r="G74" s="85" t="s">
        <v>203</v>
      </c>
      <c r="H74" s="87">
        <v>515779.41327671334</v>
      </c>
      <c r="I74" s="87">
        <v>434408.46333483607</v>
      </c>
      <c r="J74" s="87">
        <v>515779.41327671334</v>
      </c>
      <c r="K74" s="87">
        <v>434408.46333483607</v>
      </c>
      <c r="L74" s="85" t="s">
        <v>86</v>
      </c>
      <c r="M74" s="85" t="s">
        <v>86</v>
      </c>
      <c r="N74" s="85" t="s">
        <v>229</v>
      </c>
      <c r="O74" s="85" t="s">
        <v>228</v>
      </c>
      <c r="P74" s="85" t="s">
        <v>86</v>
      </c>
      <c r="Q74" s="85" t="s">
        <v>86</v>
      </c>
      <c r="R74" s="85" t="s">
        <v>86</v>
      </c>
      <c r="S74" s="85" t="s">
        <v>86</v>
      </c>
      <c r="T74" s="85" t="s">
        <v>88</v>
      </c>
      <c r="U74" s="85"/>
      <c r="V74" s="85" t="s">
        <v>208</v>
      </c>
      <c r="W74" s="88" t="s">
        <v>247</v>
      </c>
      <c r="X74" s="89"/>
      <c r="Y74" s="90"/>
      <c r="Z74" s="89"/>
      <c r="AA74" s="90"/>
      <c r="AB74" s="85" t="s">
        <v>78</v>
      </c>
      <c r="AC74" s="85"/>
      <c r="AD74" s="91"/>
      <c r="AE74" s="230"/>
      <c r="AF74" s="205"/>
      <c r="AG74" s="206"/>
      <c r="AH74" s="205"/>
      <c r="AI74" s="206"/>
      <c r="AJ74" s="205"/>
      <c r="AK74" s="206"/>
      <c r="AL74" s="205"/>
      <c r="AM74" s="207"/>
      <c r="AN74" s="207"/>
      <c r="AO74" s="207"/>
      <c r="AP74" s="94" t="s">
        <v>485</v>
      </c>
      <c r="AQ74" s="77"/>
      <c r="AR74" s="177" t="str">
        <f t="shared" si="196"/>
        <v/>
      </c>
      <c r="AS74" s="178" t="str">
        <f t="shared" si="197"/>
        <v/>
      </c>
      <c r="AT74" s="180" t="str">
        <f t="shared" si="198"/>
        <v/>
      </c>
      <c r="AU74" s="177" t="str">
        <f t="shared" si="199"/>
        <v/>
      </c>
      <c r="AV74" s="178" t="str">
        <f t="shared" si="200"/>
        <v/>
      </c>
      <c r="AW74" s="180" t="str">
        <f t="shared" si="201"/>
        <v/>
      </c>
      <c r="AX74" s="177" t="str">
        <f t="shared" si="202"/>
        <v/>
      </c>
      <c r="AY74" s="178" t="str">
        <f t="shared" si="203"/>
        <v/>
      </c>
      <c r="AZ74" s="180" t="str">
        <f t="shared" si="204"/>
        <v/>
      </c>
      <c r="BA74" s="64"/>
      <c r="BB74" s="64"/>
      <c r="BC74" s="64"/>
      <c r="BD74" s="64"/>
      <c r="BE74" s="64"/>
      <c r="BF74" s="182" t="str">
        <f t="shared" si="205"/>
        <v>Afectat sau NU?</v>
      </c>
      <c r="BG74" s="178" t="str">
        <f t="shared" si="206"/>
        <v>-</v>
      </c>
      <c r="BH74" s="180" t="str">
        <f t="shared" si="207"/>
        <v>-</v>
      </c>
      <c r="BI74" s="182" t="str">
        <f t="shared" si="208"/>
        <v>Afectat sau NU?</v>
      </c>
      <c r="BJ74" s="178" t="str">
        <f t="shared" si="209"/>
        <v>-</v>
      </c>
      <c r="BK74" s="180" t="str">
        <f t="shared" si="210"/>
        <v>-</v>
      </c>
      <c r="BL74" s="182" t="str">
        <f t="shared" si="211"/>
        <v>Afectat sau NU?</v>
      </c>
      <c r="BM74" s="178" t="str">
        <f t="shared" si="212"/>
        <v>-</v>
      </c>
      <c r="BN74" s="180" t="str">
        <f t="shared" si="213"/>
        <v>-</v>
      </c>
    </row>
    <row r="75" spans="1:66" s="10" customFormat="1" ht="29.25" thickBot="1" x14ac:dyDescent="0.3">
      <c r="A75" s="102">
        <f t="shared" si="36"/>
        <v>59</v>
      </c>
      <c r="B75" s="103" t="s">
        <v>86</v>
      </c>
      <c r="C75" s="103" t="s">
        <v>66</v>
      </c>
      <c r="D75" s="104" t="s">
        <v>483</v>
      </c>
      <c r="E75" s="103">
        <v>18536</v>
      </c>
      <c r="F75" s="103" t="s">
        <v>230</v>
      </c>
      <c r="G75" s="103" t="s">
        <v>203</v>
      </c>
      <c r="H75" s="105">
        <v>514200.63</v>
      </c>
      <c r="I75" s="105">
        <v>431834.68</v>
      </c>
      <c r="J75" s="105">
        <v>514200.63</v>
      </c>
      <c r="K75" s="105">
        <v>431834.68</v>
      </c>
      <c r="L75" s="103" t="s">
        <v>86</v>
      </c>
      <c r="M75" s="103" t="s">
        <v>86</v>
      </c>
      <c r="N75" s="103" t="s">
        <v>231</v>
      </c>
      <c r="O75" s="103" t="s">
        <v>230</v>
      </c>
      <c r="P75" s="103" t="s">
        <v>86</v>
      </c>
      <c r="Q75" s="103" t="s">
        <v>86</v>
      </c>
      <c r="R75" s="103" t="s">
        <v>86</v>
      </c>
      <c r="S75" s="103" t="s">
        <v>86</v>
      </c>
      <c r="T75" s="103" t="s">
        <v>88</v>
      </c>
      <c r="U75" s="103"/>
      <c r="V75" s="103" t="s">
        <v>129</v>
      </c>
      <c r="W75" s="106" t="s">
        <v>247</v>
      </c>
      <c r="X75" s="107"/>
      <c r="Y75" s="108"/>
      <c r="Z75" s="107"/>
      <c r="AA75" s="108"/>
      <c r="AB75" s="103" t="s">
        <v>78</v>
      </c>
      <c r="AC75" s="103"/>
      <c r="AD75" s="109"/>
      <c r="AE75" s="224"/>
      <c r="AF75" s="216"/>
      <c r="AG75" s="217"/>
      <c r="AH75" s="216"/>
      <c r="AI75" s="217"/>
      <c r="AJ75" s="216"/>
      <c r="AK75" s="217"/>
      <c r="AL75" s="216"/>
      <c r="AM75" s="218"/>
      <c r="AN75" s="218"/>
      <c r="AO75" s="218"/>
      <c r="AP75" s="225" t="s">
        <v>485</v>
      </c>
      <c r="AQ75" s="77"/>
      <c r="AR75" s="191" t="str">
        <f t="shared" si="196"/>
        <v/>
      </c>
      <c r="AS75" s="192" t="str">
        <f t="shared" si="197"/>
        <v/>
      </c>
      <c r="AT75" s="194" t="str">
        <f t="shared" si="198"/>
        <v/>
      </c>
      <c r="AU75" s="191" t="str">
        <f t="shared" si="199"/>
        <v/>
      </c>
      <c r="AV75" s="192" t="str">
        <f t="shared" si="200"/>
        <v/>
      </c>
      <c r="AW75" s="194" t="str">
        <f t="shared" si="201"/>
        <v/>
      </c>
      <c r="AX75" s="191" t="str">
        <f t="shared" si="202"/>
        <v/>
      </c>
      <c r="AY75" s="192" t="str">
        <f t="shared" si="203"/>
        <v/>
      </c>
      <c r="AZ75" s="194" t="str">
        <f t="shared" si="204"/>
        <v/>
      </c>
      <c r="BA75" s="64"/>
      <c r="BB75" s="64"/>
      <c r="BC75" s="64"/>
      <c r="BD75" s="64"/>
      <c r="BE75" s="64"/>
      <c r="BF75" s="196" t="str">
        <f t="shared" si="205"/>
        <v>Afectat sau NU?</v>
      </c>
      <c r="BG75" s="192" t="str">
        <f t="shared" si="206"/>
        <v>-</v>
      </c>
      <c r="BH75" s="194" t="str">
        <f t="shared" si="207"/>
        <v>-</v>
      </c>
      <c r="BI75" s="196" t="str">
        <f t="shared" si="208"/>
        <v>Afectat sau NU?</v>
      </c>
      <c r="BJ75" s="192" t="str">
        <f t="shared" si="209"/>
        <v>-</v>
      </c>
      <c r="BK75" s="194" t="str">
        <f t="shared" si="210"/>
        <v>-</v>
      </c>
      <c r="BL75" s="196" t="str">
        <f t="shared" si="211"/>
        <v>Afectat sau NU?</v>
      </c>
      <c r="BM75" s="192" t="str">
        <f t="shared" si="212"/>
        <v>-</v>
      </c>
      <c r="BN75" s="194" t="str">
        <f t="shared" si="213"/>
        <v>-</v>
      </c>
    </row>
    <row r="76" spans="1:66" s="10" customFormat="1" ht="28.5" x14ac:dyDescent="0.25">
      <c r="A76" s="66">
        <f t="shared" si="36"/>
        <v>60</v>
      </c>
      <c r="B76" s="67" t="s">
        <v>86</v>
      </c>
      <c r="C76" s="67" t="s">
        <v>66</v>
      </c>
      <c r="D76" s="68" t="s">
        <v>484</v>
      </c>
      <c r="E76" s="67">
        <v>41630</v>
      </c>
      <c r="F76" s="67" t="s">
        <v>232</v>
      </c>
      <c r="G76" s="67" t="s">
        <v>78</v>
      </c>
      <c r="H76" s="69">
        <v>523056.64230800001</v>
      </c>
      <c r="I76" s="69">
        <v>457084.35658999998</v>
      </c>
      <c r="J76" s="69">
        <v>523056.64230800001</v>
      </c>
      <c r="K76" s="69">
        <v>457084.35658999998</v>
      </c>
      <c r="L76" s="67" t="s">
        <v>86</v>
      </c>
      <c r="M76" s="67" t="s">
        <v>86</v>
      </c>
      <c r="N76" s="67" t="s">
        <v>233</v>
      </c>
      <c r="O76" s="67" t="s">
        <v>232</v>
      </c>
      <c r="P76" s="67" t="s">
        <v>86</v>
      </c>
      <c r="Q76" s="67" t="s">
        <v>86</v>
      </c>
      <c r="R76" s="67" t="s">
        <v>86</v>
      </c>
      <c r="S76" s="67" t="s">
        <v>86</v>
      </c>
      <c r="T76" s="67" t="s">
        <v>88</v>
      </c>
      <c r="U76" s="67"/>
      <c r="V76" s="67" t="s">
        <v>208</v>
      </c>
      <c r="W76" s="70" t="s">
        <v>247</v>
      </c>
      <c r="X76" s="71"/>
      <c r="Y76" s="72"/>
      <c r="Z76" s="71"/>
      <c r="AA76" s="72"/>
      <c r="AB76" s="67" t="s">
        <v>78</v>
      </c>
      <c r="AC76" s="67"/>
      <c r="AD76" s="73"/>
      <c r="AE76" s="220"/>
      <c r="AF76" s="221"/>
      <c r="AG76" s="222"/>
      <c r="AH76" s="221"/>
      <c r="AI76" s="222"/>
      <c r="AJ76" s="221"/>
      <c r="AK76" s="222"/>
      <c r="AL76" s="221"/>
      <c r="AM76" s="223"/>
      <c r="AN76" s="223"/>
      <c r="AO76" s="223"/>
      <c r="AP76" s="76" t="s">
        <v>486</v>
      </c>
      <c r="AQ76" s="77"/>
      <c r="AR76" s="78" t="str">
        <f t="shared" si="196"/>
        <v/>
      </c>
      <c r="AS76" s="79" t="str">
        <f t="shared" si="197"/>
        <v/>
      </c>
      <c r="AT76" s="80" t="str">
        <f t="shared" si="198"/>
        <v/>
      </c>
      <c r="AU76" s="78" t="str">
        <f t="shared" si="199"/>
        <v/>
      </c>
      <c r="AV76" s="79" t="str">
        <f t="shared" si="200"/>
        <v/>
      </c>
      <c r="AW76" s="80" t="str">
        <f t="shared" si="201"/>
        <v/>
      </c>
      <c r="AX76" s="78" t="str">
        <f t="shared" si="202"/>
        <v/>
      </c>
      <c r="AY76" s="79" t="str">
        <f t="shared" si="203"/>
        <v/>
      </c>
      <c r="AZ76" s="80" t="str">
        <f t="shared" si="204"/>
        <v/>
      </c>
      <c r="BA76" s="64"/>
      <c r="BB76" s="64"/>
      <c r="BC76" s="64"/>
      <c r="BD76" s="64"/>
      <c r="BE76" s="64"/>
      <c r="BF76" s="83" t="str">
        <f t="shared" si="205"/>
        <v>Afectat sau NU?</v>
      </c>
      <c r="BG76" s="79" t="str">
        <f t="shared" si="206"/>
        <v>-</v>
      </c>
      <c r="BH76" s="80" t="str">
        <f t="shared" si="207"/>
        <v>-</v>
      </c>
      <c r="BI76" s="83" t="str">
        <f t="shared" si="208"/>
        <v>Afectat sau NU?</v>
      </c>
      <c r="BJ76" s="79" t="str">
        <f t="shared" si="209"/>
        <v>-</v>
      </c>
      <c r="BK76" s="80" t="str">
        <f t="shared" si="210"/>
        <v>-</v>
      </c>
      <c r="BL76" s="83" t="str">
        <f t="shared" si="211"/>
        <v>Afectat sau NU?</v>
      </c>
      <c r="BM76" s="79" t="str">
        <f t="shared" si="212"/>
        <v>-</v>
      </c>
      <c r="BN76" s="80" t="str">
        <f t="shared" si="213"/>
        <v>-</v>
      </c>
    </row>
    <row r="77" spans="1:66" s="10" customFormat="1" ht="28.5" x14ac:dyDescent="0.25">
      <c r="A77" s="84">
        <f t="shared" si="36"/>
        <v>61</v>
      </c>
      <c r="B77" s="85" t="s">
        <v>86</v>
      </c>
      <c r="C77" s="85" t="s">
        <v>66</v>
      </c>
      <c r="D77" s="86" t="s">
        <v>484</v>
      </c>
      <c r="E77" s="85">
        <v>40508</v>
      </c>
      <c r="F77" s="85" t="s">
        <v>234</v>
      </c>
      <c r="G77" s="85" t="s">
        <v>78</v>
      </c>
      <c r="H77" s="87">
        <v>525537.90700000001</v>
      </c>
      <c r="I77" s="87">
        <v>451706.17499999999</v>
      </c>
      <c r="J77" s="87">
        <v>525537.90700000001</v>
      </c>
      <c r="K77" s="87">
        <v>451706.17499999999</v>
      </c>
      <c r="L77" s="85" t="s">
        <v>86</v>
      </c>
      <c r="M77" s="85" t="s">
        <v>86</v>
      </c>
      <c r="N77" s="85" t="s">
        <v>235</v>
      </c>
      <c r="O77" s="85" t="s">
        <v>236</v>
      </c>
      <c r="P77" s="85" t="s">
        <v>86</v>
      </c>
      <c r="Q77" s="85" t="s">
        <v>86</v>
      </c>
      <c r="R77" s="85" t="s">
        <v>86</v>
      </c>
      <c r="S77" s="85" t="s">
        <v>86</v>
      </c>
      <c r="T77" s="85" t="s">
        <v>97</v>
      </c>
      <c r="U77" s="85"/>
      <c r="V77" s="85" t="s">
        <v>244</v>
      </c>
      <c r="W77" s="88" t="s">
        <v>247</v>
      </c>
      <c r="X77" s="89"/>
      <c r="Y77" s="90"/>
      <c r="Z77" s="89"/>
      <c r="AA77" s="90"/>
      <c r="AB77" s="85" t="s">
        <v>78</v>
      </c>
      <c r="AC77" s="85"/>
      <c r="AD77" s="91"/>
      <c r="AE77" s="230"/>
      <c r="AF77" s="205"/>
      <c r="AG77" s="206"/>
      <c r="AH77" s="205"/>
      <c r="AI77" s="206"/>
      <c r="AJ77" s="205"/>
      <c r="AK77" s="206"/>
      <c r="AL77" s="205"/>
      <c r="AM77" s="207"/>
      <c r="AN77" s="207"/>
      <c r="AO77" s="207"/>
      <c r="AP77" s="94" t="s">
        <v>486</v>
      </c>
      <c r="AQ77" s="77"/>
      <c r="AR77" s="177" t="str">
        <f t="shared" si="196"/>
        <v/>
      </c>
      <c r="AS77" s="178" t="str">
        <f t="shared" si="197"/>
        <v/>
      </c>
      <c r="AT77" s="180" t="str">
        <f t="shared" si="198"/>
        <v/>
      </c>
      <c r="AU77" s="177" t="str">
        <f t="shared" si="199"/>
        <v/>
      </c>
      <c r="AV77" s="178" t="str">
        <f t="shared" si="200"/>
        <v/>
      </c>
      <c r="AW77" s="180" t="str">
        <f t="shared" si="201"/>
        <v/>
      </c>
      <c r="AX77" s="177" t="str">
        <f t="shared" si="202"/>
        <v/>
      </c>
      <c r="AY77" s="178" t="str">
        <f t="shared" si="203"/>
        <v/>
      </c>
      <c r="AZ77" s="180" t="str">
        <f t="shared" si="204"/>
        <v/>
      </c>
      <c r="BA77" s="64"/>
      <c r="BB77" s="64"/>
      <c r="BC77" s="64"/>
      <c r="BD77" s="64"/>
      <c r="BE77" s="64"/>
      <c r="BF77" s="182" t="str">
        <f t="shared" si="205"/>
        <v>Afectat sau NU?</v>
      </c>
      <c r="BG77" s="178" t="str">
        <f t="shared" si="206"/>
        <v>-</v>
      </c>
      <c r="BH77" s="180" t="str">
        <f t="shared" si="207"/>
        <v>-</v>
      </c>
      <c r="BI77" s="182" t="str">
        <f t="shared" si="208"/>
        <v>Afectat sau NU?</v>
      </c>
      <c r="BJ77" s="178" t="str">
        <f t="shared" si="209"/>
        <v>-</v>
      </c>
      <c r="BK77" s="180" t="str">
        <f t="shared" si="210"/>
        <v>-</v>
      </c>
      <c r="BL77" s="182" t="str">
        <f t="shared" si="211"/>
        <v>Afectat sau NU?</v>
      </c>
      <c r="BM77" s="178" t="str">
        <f t="shared" si="212"/>
        <v>-</v>
      </c>
      <c r="BN77" s="180" t="str">
        <f t="shared" si="213"/>
        <v>-</v>
      </c>
    </row>
    <row r="78" spans="1:66" s="10" customFormat="1" ht="29.25" thickBot="1" x14ac:dyDescent="0.3">
      <c r="A78" s="102">
        <f t="shared" si="36"/>
        <v>62</v>
      </c>
      <c r="B78" s="103" t="s">
        <v>86</v>
      </c>
      <c r="C78" s="103" t="s">
        <v>66</v>
      </c>
      <c r="D78" s="201" t="s">
        <v>484</v>
      </c>
      <c r="E78" s="103">
        <v>41480</v>
      </c>
      <c r="F78" s="103" t="s">
        <v>237</v>
      </c>
      <c r="G78" s="103" t="s">
        <v>78</v>
      </c>
      <c r="H78" s="105">
        <v>520679.86340593785</v>
      </c>
      <c r="I78" s="105">
        <v>445316.53378087026</v>
      </c>
      <c r="J78" s="105">
        <v>520679.86340593785</v>
      </c>
      <c r="K78" s="105">
        <v>445316.53378087026</v>
      </c>
      <c r="L78" s="103" t="s">
        <v>86</v>
      </c>
      <c r="M78" s="103" t="s">
        <v>86</v>
      </c>
      <c r="N78" s="103" t="s">
        <v>238</v>
      </c>
      <c r="O78" s="103" t="s">
        <v>239</v>
      </c>
      <c r="P78" s="103" t="s">
        <v>86</v>
      </c>
      <c r="Q78" s="103" t="s">
        <v>86</v>
      </c>
      <c r="R78" s="103" t="s">
        <v>86</v>
      </c>
      <c r="S78" s="103" t="s">
        <v>86</v>
      </c>
      <c r="T78" s="103" t="s">
        <v>88</v>
      </c>
      <c r="U78" s="103"/>
      <c r="V78" s="103" t="s">
        <v>245</v>
      </c>
      <c r="W78" s="106" t="s">
        <v>247</v>
      </c>
      <c r="X78" s="107"/>
      <c r="Y78" s="108"/>
      <c r="Z78" s="107"/>
      <c r="AA78" s="108"/>
      <c r="AB78" s="103" t="s">
        <v>78</v>
      </c>
      <c r="AC78" s="103"/>
      <c r="AD78" s="109"/>
      <c r="AE78" s="231"/>
      <c r="AF78" s="209"/>
      <c r="AG78" s="210"/>
      <c r="AH78" s="209"/>
      <c r="AI78" s="210"/>
      <c r="AJ78" s="209"/>
      <c r="AK78" s="210"/>
      <c r="AL78" s="209"/>
      <c r="AM78" s="211"/>
      <c r="AN78" s="211"/>
      <c r="AO78" s="211"/>
      <c r="AP78" s="114" t="s">
        <v>486</v>
      </c>
      <c r="AQ78" s="77"/>
      <c r="AR78" s="226" t="str">
        <f t="shared" si="196"/>
        <v/>
      </c>
      <c r="AS78" s="227" t="str">
        <f t="shared" si="197"/>
        <v/>
      </c>
      <c r="AT78" s="228" t="str">
        <f t="shared" si="198"/>
        <v/>
      </c>
      <c r="AU78" s="226" t="str">
        <f t="shared" si="199"/>
        <v/>
      </c>
      <c r="AV78" s="227" t="str">
        <f t="shared" si="200"/>
        <v/>
      </c>
      <c r="AW78" s="228" t="str">
        <f t="shared" si="201"/>
        <v/>
      </c>
      <c r="AX78" s="226" t="str">
        <f t="shared" si="202"/>
        <v/>
      </c>
      <c r="AY78" s="227" t="str">
        <f t="shared" si="203"/>
        <v/>
      </c>
      <c r="AZ78" s="228" t="str">
        <f t="shared" si="204"/>
        <v/>
      </c>
      <c r="BA78" s="64"/>
      <c r="BB78" s="64"/>
      <c r="BC78" s="64"/>
      <c r="BD78" s="64"/>
      <c r="BE78" s="64"/>
      <c r="BF78" s="229" t="str">
        <f t="shared" si="205"/>
        <v>Afectat sau NU?</v>
      </c>
      <c r="BG78" s="227" t="str">
        <f t="shared" si="206"/>
        <v>-</v>
      </c>
      <c r="BH78" s="228" t="str">
        <f t="shared" si="207"/>
        <v>-</v>
      </c>
      <c r="BI78" s="229" t="str">
        <f t="shared" si="208"/>
        <v>Afectat sau NU?</v>
      </c>
      <c r="BJ78" s="227" t="str">
        <f t="shared" si="209"/>
        <v>-</v>
      </c>
      <c r="BK78" s="228" t="str">
        <f t="shared" si="210"/>
        <v>-</v>
      </c>
      <c r="BL78" s="229" t="str">
        <f t="shared" si="211"/>
        <v>Afectat sau NU?</v>
      </c>
      <c r="BM78" s="227" t="str">
        <f t="shared" si="212"/>
        <v>-</v>
      </c>
      <c r="BN78" s="228" t="str">
        <f t="shared" si="213"/>
        <v>-</v>
      </c>
    </row>
    <row r="79" spans="1:66" s="10" customFormat="1" ht="185.25" x14ac:dyDescent="0.25">
      <c r="A79" s="66">
        <f t="shared" si="36"/>
        <v>63</v>
      </c>
      <c r="B79" s="67" t="s">
        <v>86</v>
      </c>
      <c r="C79" s="67" t="s">
        <v>66</v>
      </c>
      <c r="D79" s="68" t="s">
        <v>248</v>
      </c>
      <c r="E79" s="67">
        <v>72409</v>
      </c>
      <c r="F79" s="67" t="s">
        <v>249</v>
      </c>
      <c r="G79" s="67" t="s">
        <v>250</v>
      </c>
      <c r="H79" s="69">
        <v>411337.338474622</v>
      </c>
      <c r="I79" s="69">
        <v>315622.46369252302</v>
      </c>
      <c r="J79" s="69">
        <v>411337.338474622</v>
      </c>
      <c r="K79" s="69">
        <v>315622.46369252302</v>
      </c>
      <c r="L79" s="67" t="s">
        <v>86</v>
      </c>
      <c r="M79" s="67" t="s">
        <v>86</v>
      </c>
      <c r="N79" s="67" t="s">
        <v>86</v>
      </c>
      <c r="O79" s="67" t="s">
        <v>86</v>
      </c>
      <c r="P79" s="67" t="s">
        <v>251</v>
      </c>
      <c r="Q79" s="67" t="s">
        <v>380</v>
      </c>
      <c r="R79" s="67" t="s">
        <v>86</v>
      </c>
      <c r="S79" s="67" t="s">
        <v>86</v>
      </c>
      <c r="T79" s="67" t="s">
        <v>252</v>
      </c>
      <c r="U79" s="67" t="s">
        <v>735</v>
      </c>
      <c r="V79" s="67" t="s">
        <v>272</v>
      </c>
      <c r="W79" s="70" t="s">
        <v>435</v>
      </c>
      <c r="X79" s="71">
        <v>44273</v>
      </c>
      <c r="Y79" s="72">
        <v>0.375</v>
      </c>
      <c r="Z79" s="71">
        <v>44281</v>
      </c>
      <c r="AA79" s="72">
        <v>0.66666666666666663</v>
      </c>
      <c r="AB79" s="67" t="s">
        <v>209</v>
      </c>
      <c r="AC79" s="67" t="s">
        <v>314</v>
      </c>
      <c r="AD79" s="73" t="s">
        <v>434</v>
      </c>
      <c r="AE79" s="298">
        <v>44273</v>
      </c>
      <c r="AF79" s="299">
        <v>0.375</v>
      </c>
      <c r="AG79" s="300">
        <v>44277</v>
      </c>
      <c r="AH79" s="299">
        <v>0.79513888888888884</v>
      </c>
      <c r="AI79" s="300">
        <v>44265</v>
      </c>
      <c r="AJ79" s="299">
        <v>0.64166666666666672</v>
      </c>
      <c r="AK79" s="300">
        <v>44265</v>
      </c>
      <c r="AL79" s="299">
        <v>0.63194444444444442</v>
      </c>
      <c r="AM79" s="301" t="s">
        <v>571</v>
      </c>
      <c r="AN79" s="301" t="s">
        <v>313</v>
      </c>
      <c r="AO79" s="302"/>
      <c r="AP79" s="203" t="s">
        <v>487</v>
      </c>
      <c r="AQ79" s="77"/>
      <c r="AR79" s="78" t="str">
        <f t="shared" ref="AR79:AR90" si="214">IF(B79="X",IF(AN79="","Afectat sau NU?",IF(AN79="DA",IF(((AK79+AL79)-(AE79+AF79))*24&lt;-720,"Neinformat",((AK79+AL79)-(AE79+AF79))*24),"Nu a fost afectat producator/consumator")),"")</f>
        <v/>
      </c>
      <c r="AS79" s="79" t="str">
        <f t="shared" ref="AS79:AS90" si="215">IF(B79="X",IF(AN79="DA",IF(AR79&lt;6,LEN(TRIM(V79))-LEN(SUBSTITUTE(V79,CHAR(44),""))+1,0),"-"),"")</f>
        <v/>
      </c>
      <c r="AT79" s="80" t="str">
        <f t="shared" ref="AT79:AT90" si="216">IF(B79="X",IF(AN79="DA",LEN(TRIM(V79))-LEN(SUBSTITUTE(V79,CHAR(44),""))+1,"-"),"")</f>
        <v/>
      </c>
      <c r="AU79" s="78" t="str">
        <f t="shared" ref="AU79:AU90" si="217">IF(B79="X",IF(AN79="","Afectat sau NU?",IF(AN79="DA",IF(((AI79+AJ79)-(AE79+AF79))*24&lt;-720,"Neinformat",((AI79+AJ79)-(AE79+AF79))*24),"Nu a fost afectat producator/consumator")),"")</f>
        <v/>
      </c>
      <c r="AV79" s="79" t="str">
        <f t="shared" ref="AV79:AV90" si="218">IF(B79="X",IF(AN79="DA",IF(AU79&lt;6,LEN(TRIM(U79))-LEN(SUBSTITUTE(U79,CHAR(44),""))+1,0),"-"),"")</f>
        <v/>
      </c>
      <c r="AW79" s="80" t="str">
        <f t="shared" ref="AW79:AW90" si="219">IF(B79="X",IF(AN79="DA",LEN(TRIM(U79))-LEN(SUBSTITUTE(U79,CHAR(44),""))+1,"-"),"")</f>
        <v/>
      </c>
      <c r="AX79" s="78" t="str">
        <f t="shared" ref="AX79:AX90" si="220">IF(B79="X",IF(AN79="","Afectat sau NU?",IF(AN79="DA",((AG79+AH79)-(AE79+AF79))*24,"Nu a fost afectat producator/consumator")),"")</f>
        <v/>
      </c>
      <c r="AY79" s="79" t="str">
        <f t="shared" ref="AY79:AY90" si="221">IF(B79="X",IF(AN79="DA",IF(AX79&gt;24,IF(BA79="NU",0,LEN(TRIM(V79))-LEN(SUBSTITUTE(V79,CHAR(44),""))+1),0),"-"),"")</f>
        <v/>
      </c>
      <c r="AZ79" s="80" t="str">
        <f t="shared" ref="AZ79:AZ90" si="222">IF(B79="X",IF(AN79="DA",IF(AX79&gt;24,LEN(TRIM(V79))-LEN(SUBSTITUTE(V79,CHAR(44),""))+1,0),"-"),"")</f>
        <v/>
      </c>
      <c r="BA79" s="64"/>
      <c r="BB79" s="64"/>
      <c r="BC79" s="64"/>
      <c r="BD79" s="64"/>
      <c r="BE79" s="64"/>
      <c r="BF79" s="83">
        <f t="shared" ref="BF79:BF90" si="223">IF(C79="X",IF(AN79="","Afectat sau NU?",IF(AN79="DA",IF(AK79="","Neinformat",NETWORKDAYS(AK79+AL79,AE79+AF79,$BS$2:$BS$14)-2),"Nu a fost afectat producator/consumator")),"")</f>
        <v>5</v>
      </c>
      <c r="BG79" s="79">
        <f t="shared" ref="BG79:BG90" si="224">IF(C79="X",IF(AN79="DA",IF(AND(BF79&gt;=5,AK79&lt;&gt;""),LEN(TRIM(V79))-LEN(SUBSTITUTE(V79,CHAR(44),""))+1,0),"-"),"")</f>
        <v>1</v>
      </c>
      <c r="BH79" s="80">
        <f t="shared" ref="BH79:BH90" si="225">IF(C79="X",IF(AN79="DA",LEN(TRIM(V79))-LEN(SUBSTITUTE(V79,CHAR(44),""))+1,"-"),"")</f>
        <v>1</v>
      </c>
      <c r="BI79" s="83">
        <f t="shared" ref="BI79:BI90" si="226">IF(C79="X",IF(AN79="","Afectat sau NU?",IF(AN79="DA",IF(AI79="","Neinformat",NETWORKDAYS(AI79+AJ79,AE79+AF79,$BS$2:$BS$14)-2),"Nu a fost afectat producator/consumator")),"")</f>
        <v>5</v>
      </c>
      <c r="BJ79" s="79">
        <f t="shared" ref="BJ79:BJ90" si="227">IF(C79="X",IF(AN79="DA",IF(AND(BI79&gt;=5,AI79&lt;&gt;""),LEN(TRIM(U79))-LEN(SUBSTITUTE(U79,CHAR(44),""))+1,0),"-"),"")</f>
        <v>41</v>
      </c>
      <c r="BK79" s="80">
        <f t="shared" ref="BK79:BK90" si="228">IF(C79="X",IF(AN79="DA",LEN(TRIM(U79))-LEN(SUBSTITUTE(U79,CHAR(44),""))+1,"-"),"")</f>
        <v>41</v>
      </c>
      <c r="BL79" s="83">
        <f t="shared" ref="BL79:BL90" si="229">IF(C79="X",IF(AN79="","Afectat sau NU?",IF(AN79="DA",((AG79+AH79)-(Z79+AA79))*24,"Nu a fost afectat producator/consumator")),"")</f>
        <v>-92.916666666569654</v>
      </c>
      <c r="BM79" s="79">
        <f t="shared" ref="BM79:BM90" si="230">IF(C79="X",IF(AN79&lt;&gt;"DA","-",IF(AND(AN79="DA",BL79&lt;=0),LEN(TRIM(V79))-LEN(SUBSTITUTE(V79,CHAR(44),""))+1+LEN(TRIM(U79))-LEN(SUBSTITUTE(U79,CHAR(44),""))+1,0)),"")</f>
        <v>42</v>
      </c>
      <c r="BN79" s="80">
        <f t="shared" ref="BN79:BN90" si="231">IF(C79="X",IF(AN79="DA",LEN(TRIM(V79))-LEN(SUBSTITUTE(V79,CHAR(44),""))+1+LEN(TRIM(U79))-LEN(SUBSTITUTE(U79,CHAR(44),""))+1,"-"),"")</f>
        <v>42</v>
      </c>
    </row>
    <row r="80" spans="1:66" s="10" customFormat="1" ht="71.25" x14ac:dyDescent="0.25">
      <c r="A80" s="84">
        <f t="shared" si="36"/>
        <v>64</v>
      </c>
      <c r="B80" s="85" t="s">
        <v>86</v>
      </c>
      <c r="C80" s="85" t="s">
        <v>66</v>
      </c>
      <c r="D80" s="86" t="s">
        <v>248</v>
      </c>
      <c r="E80" s="254">
        <v>72409</v>
      </c>
      <c r="F80" s="254" t="s">
        <v>249</v>
      </c>
      <c r="G80" s="254" t="s">
        <v>250</v>
      </c>
      <c r="H80" s="255">
        <v>404873.43649811199</v>
      </c>
      <c r="I80" s="255">
        <v>317922.64097540599</v>
      </c>
      <c r="J80" s="255">
        <v>404873.43649811199</v>
      </c>
      <c r="K80" s="255">
        <v>317922.64097540599</v>
      </c>
      <c r="L80" s="85" t="s">
        <v>86</v>
      </c>
      <c r="M80" s="85" t="s">
        <v>86</v>
      </c>
      <c r="N80" s="254" t="s">
        <v>253</v>
      </c>
      <c r="O80" s="254" t="s">
        <v>381</v>
      </c>
      <c r="P80" s="85" t="s">
        <v>86</v>
      </c>
      <c r="Q80" s="85" t="s">
        <v>86</v>
      </c>
      <c r="R80" s="85" t="s">
        <v>86</v>
      </c>
      <c r="S80" s="85" t="s">
        <v>86</v>
      </c>
      <c r="T80" s="254" t="s">
        <v>254</v>
      </c>
      <c r="U80" s="85"/>
      <c r="V80" s="254" t="s">
        <v>272</v>
      </c>
      <c r="W80" s="88" t="s">
        <v>435</v>
      </c>
      <c r="X80" s="89"/>
      <c r="Y80" s="90"/>
      <c r="Z80" s="89"/>
      <c r="AA80" s="90"/>
      <c r="AB80" s="85" t="s">
        <v>209</v>
      </c>
      <c r="AC80" s="85" t="s">
        <v>386</v>
      </c>
      <c r="AD80" s="91" t="s">
        <v>434</v>
      </c>
      <c r="AE80" s="230"/>
      <c r="AF80" s="205"/>
      <c r="AG80" s="206"/>
      <c r="AH80" s="205"/>
      <c r="AI80" s="308"/>
      <c r="AJ80" s="205"/>
      <c r="AK80" s="206"/>
      <c r="AL80" s="205"/>
      <c r="AM80" s="207"/>
      <c r="AN80" s="207"/>
      <c r="AO80" s="207"/>
      <c r="AP80" s="94" t="s">
        <v>487</v>
      </c>
      <c r="AQ80" s="77"/>
      <c r="AR80" s="177" t="str">
        <f t="shared" si="214"/>
        <v/>
      </c>
      <c r="AS80" s="178" t="str">
        <f t="shared" si="215"/>
        <v/>
      </c>
      <c r="AT80" s="180" t="str">
        <f t="shared" si="216"/>
        <v/>
      </c>
      <c r="AU80" s="177" t="str">
        <f t="shared" si="217"/>
        <v/>
      </c>
      <c r="AV80" s="178" t="str">
        <f t="shared" si="218"/>
        <v/>
      </c>
      <c r="AW80" s="180" t="str">
        <f t="shared" si="219"/>
        <v/>
      </c>
      <c r="AX80" s="177" t="str">
        <f t="shared" si="220"/>
        <v/>
      </c>
      <c r="AY80" s="178" t="str">
        <f t="shared" si="221"/>
        <v/>
      </c>
      <c r="AZ80" s="180" t="str">
        <f t="shared" si="222"/>
        <v/>
      </c>
      <c r="BA80" s="64"/>
      <c r="BB80" s="64"/>
      <c r="BC80" s="64"/>
      <c r="BD80" s="64"/>
      <c r="BE80" s="64"/>
      <c r="BF80" s="182" t="str">
        <f t="shared" si="223"/>
        <v>Afectat sau NU?</v>
      </c>
      <c r="BG80" s="178" t="str">
        <f t="shared" si="224"/>
        <v>-</v>
      </c>
      <c r="BH80" s="180" t="str">
        <f t="shared" si="225"/>
        <v>-</v>
      </c>
      <c r="BI80" s="182" t="str">
        <f t="shared" si="226"/>
        <v>Afectat sau NU?</v>
      </c>
      <c r="BJ80" s="178" t="str">
        <f t="shared" si="227"/>
        <v>-</v>
      </c>
      <c r="BK80" s="180" t="str">
        <f t="shared" si="228"/>
        <v>-</v>
      </c>
      <c r="BL80" s="182" t="str">
        <f t="shared" si="229"/>
        <v>Afectat sau NU?</v>
      </c>
      <c r="BM80" s="178" t="str">
        <f t="shared" si="230"/>
        <v>-</v>
      </c>
      <c r="BN80" s="180" t="str">
        <f t="shared" si="231"/>
        <v>-</v>
      </c>
    </row>
    <row r="81" spans="1:66" s="10" customFormat="1" ht="71.25" x14ac:dyDescent="0.25">
      <c r="A81" s="84">
        <f t="shared" si="36"/>
        <v>65</v>
      </c>
      <c r="B81" s="85" t="s">
        <v>86</v>
      </c>
      <c r="C81" s="85" t="s">
        <v>66</v>
      </c>
      <c r="D81" s="86" t="s">
        <v>248</v>
      </c>
      <c r="E81" s="254">
        <v>73246</v>
      </c>
      <c r="F81" s="254" t="s">
        <v>255</v>
      </c>
      <c r="G81" s="254" t="s">
        <v>250</v>
      </c>
      <c r="H81" s="255">
        <v>410109.20217399998</v>
      </c>
      <c r="I81" s="255">
        <v>320464.25903700001</v>
      </c>
      <c r="J81" s="255">
        <v>410109.20217399998</v>
      </c>
      <c r="K81" s="255">
        <v>320464.25903700001</v>
      </c>
      <c r="L81" s="85" t="s">
        <v>86</v>
      </c>
      <c r="M81" s="85" t="s">
        <v>86</v>
      </c>
      <c r="N81" s="254" t="s">
        <v>256</v>
      </c>
      <c r="O81" s="254" t="s">
        <v>255</v>
      </c>
      <c r="P81" s="85" t="s">
        <v>86</v>
      </c>
      <c r="Q81" s="85" t="s">
        <v>86</v>
      </c>
      <c r="R81" s="85" t="s">
        <v>86</v>
      </c>
      <c r="S81" s="85" t="s">
        <v>86</v>
      </c>
      <c r="T81" s="254" t="s">
        <v>88</v>
      </c>
      <c r="U81" s="85"/>
      <c r="V81" s="254" t="s">
        <v>208</v>
      </c>
      <c r="W81" s="88" t="s">
        <v>435</v>
      </c>
      <c r="X81" s="89"/>
      <c r="Y81" s="90"/>
      <c r="Z81" s="89"/>
      <c r="AA81" s="90"/>
      <c r="AB81" s="85" t="s">
        <v>209</v>
      </c>
      <c r="AC81" s="85" t="s">
        <v>386</v>
      </c>
      <c r="AD81" s="91" t="s">
        <v>434</v>
      </c>
      <c r="AE81" s="230"/>
      <c r="AF81" s="205"/>
      <c r="AG81" s="206"/>
      <c r="AH81" s="205"/>
      <c r="AI81" s="206"/>
      <c r="AJ81" s="205"/>
      <c r="AK81" s="206"/>
      <c r="AL81" s="205"/>
      <c r="AM81" s="207"/>
      <c r="AN81" s="207"/>
      <c r="AO81" s="207"/>
      <c r="AP81" s="94" t="s">
        <v>487</v>
      </c>
      <c r="AQ81" s="77"/>
      <c r="AR81" s="177" t="str">
        <f t="shared" si="214"/>
        <v/>
      </c>
      <c r="AS81" s="178" t="str">
        <f t="shared" si="215"/>
        <v/>
      </c>
      <c r="AT81" s="180" t="str">
        <f t="shared" si="216"/>
        <v/>
      </c>
      <c r="AU81" s="177" t="str">
        <f t="shared" si="217"/>
        <v/>
      </c>
      <c r="AV81" s="178" t="str">
        <f t="shared" si="218"/>
        <v/>
      </c>
      <c r="AW81" s="180" t="str">
        <f t="shared" si="219"/>
        <v/>
      </c>
      <c r="AX81" s="177" t="str">
        <f t="shared" si="220"/>
        <v/>
      </c>
      <c r="AY81" s="178" t="str">
        <f t="shared" si="221"/>
        <v/>
      </c>
      <c r="AZ81" s="180" t="str">
        <f t="shared" si="222"/>
        <v/>
      </c>
      <c r="BA81" s="64"/>
      <c r="BB81" s="64"/>
      <c r="BC81" s="64"/>
      <c r="BD81" s="64"/>
      <c r="BE81" s="64"/>
      <c r="BF81" s="182" t="str">
        <f t="shared" si="223"/>
        <v>Afectat sau NU?</v>
      </c>
      <c r="BG81" s="178" t="str">
        <f t="shared" si="224"/>
        <v>-</v>
      </c>
      <c r="BH81" s="180" t="str">
        <f t="shared" si="225"/>
        <v>-</v>
      </c>
      <c r="BI81" s="182" t="str">
        <f t="shared" si="226"/>
        <v>Afectat sau NU?</v>
      </c>
      <c r="BJ81" s="178" t="str">
        <f t="shared" si="227"/>
        <v>-</v>
      </c>
      <c r="BK81" s="180" t="str">
        <f t="shared" si="228"/>
        <v>-</v>
      </c>
      <c r="BL81" s="182" t="str">
        <f t="shared" si="229"/>
        <v>Afectat sau NU?</v>
      </c>
      <c r="BM81" s="178" t="str">
        <f t="shared" si="230"/>
        <v>-</v>
      </c>
      <c r="BN81" s="180" t="str">
        <f t="shared" si="231"/>
        <v>-</v>
      </c>
    </row>
    <row r="82" spans="1:66" s="10" customFormat="1" ht="71.25" x14ac:dyDescent="0.25">
      <c r="A82" s="84">
        <f t="shared" si="36"/>
        <v>66</v>
      </c>
      <c r="B82" s="85" t="s">
        <v>86</v>
      </c>
      <c r="C82" s="85" t="s">
        <v>66</v>
      </c>
      <c r="D82" s="86" t="s">
        <v>248</v>
      </c>
      <c r="E82" s="254">
        <v>72418</v>
      </c>
      <c r="F82" s="254" t="s">
        <v>249</v>
      </c>
      <c r="G82" s="254" t="s">
        <v>250</v>
      </c>
      <c r="H82" s="255">
        <v>412675.23300656455</v>
      </c>
      <c r="I82" s="255">
        <v>316838.13070982782</v>
      </c>
      <c r="J82" s="255">
        <v>412675.23300656455</v>
      </c>
      <c r="K82" s="255">
        <v>316838.13070982782</v>
      </c>
      <c r="L82" s="85" t="s">
        <v>86</v>
      </c>
      <c r="M82" s="85" t="s">
        <v>86</v>
      </c>
      <c r="N82" s="254" t="s">
        <v>257</v>
      </c>
      <c r="O82" s="254" t="s">
        <v>249</v>
      </c>
      <c r="P82" s="85" t="s">
        <v>86</v>
      </c>
      <c r="Q82" s="85" t="s">
        <v>86</v>
      </c>
      <c r="R82" s="85" t="s">
        <v>86</v>
      </c>
      <c r="S82" s="85" t="s">
        <v>86</v>
      </c>
      <c r="T82" s="254" t="s">
        <v>88</v>
      </c>
      <c r="U82" s="85"/>
      <c r="V82" s="254" t="s">
        <v>273</v>
      </c>
      <c r="W82" s="88" t="s">
        <v>435</v>
      </c>
      <c r="X82" s="89"/>
      <c r="Y82" s="90"/>
      <c r="Z82" s="89"/>
      <c r="AA82" s="90"/>
      <c r="AB82" s="85" t="s">
        <v>209</v>
      </c>
      <c r="AC82" s="85" t="s">
        <v>386</v>
      </c>
      <c r="AD82" s="91" t="s">
        <v>434</v>
      </c>
      <c r="AE82" s="230"/>
      <c r="AF82" s="205"/>
      <c r="AG82" s="206"/>
      <c r="AH82" s="205"/>
      <c r="AI82" s="206"/>
      <c r="AJ82" s="205"/>
      <c r="AK82" s="206"/>
      <c r="AL82" s="205"/>
      <c r="AM82" s="207"/>
      <c r="AN82" s="207"/>
      <c r="AO82" s="207"/>
      <c r="AP82" s="94" t="s">
        <v>487</v>
      </c>
      <c r="AQ82" s="77"/>
      <c r="AR82" s="177" t="str">
        <f t="shared" si="214"/>
        <v/>
      </c>
      <c r="AS82" s="178" t="str">
        <f t="shared" si="215"/>
        <v/>
      </c>
      <c r="AT82" s="180" t="str">
        <f t="shared" si="216"/>
        <v/>
      </c>
      <c r="AU82" s="177" t="str">
        <f t="shared" si="217"/>
        <v/>
      </c>
      <c r="AV82" s="178" t="str">
        <f t="shared" si="218"/>
        <v/>
      </c>
      <c r="AW82" s="180" t="str">
        <f t="shared" si="219"/>
        <v/>
      </c>
      <c r="AX82" s="177" t="str">
        <f t="shared" si="220"/>
        <v/>
      </c>
      <c r="AY82" s="178" t="str">
        <f t="shared" si="221"/>
        <v/>
      </c>
      <c r="AZ82" s="180" t="str">
        <f t="shared" si="222"/>
        <v/>
      </c>
      <c r="BA82" s="64"/>
      <c r="BB82" s="64"/>
      <c r="BC82" s="64"/>
      <c r="BD82" s="64"/>
      <c r="BE82" s="64"/>
      <c r="BF82" s="182" t="str">
        <f t="shared" si="223"/>
        <v>Afectat sau NU?</v>
      </c>
      <c r="BG82" s="178" t="str">
        <f t="shared" si="224"/>
        <v>-</v>
      </c>
      <c r="BH82" s="180" t="str">
        <f t="shared" si="225"/>
        <v>-</v>
      </c>
      <c r="BI82" s="182" t="str">
        <f t="shared" si="226"/>
        <v>Afectat sau NU?</v>
      </c>
      <c r="BJ82" s="178" t="str">
        <f t="shared" si="227"/>
        <v>-</v>
      </c>
      <c r="BK82" s="180" t="str">
        <f t="shared" si="228"/>
        <v>-</v>
      </c>
      <c r="BL82" s="182" t="str">
        <f t="shared" si="229"/>
        <v>Afectat sau NU?</v>
      </c>
      <c r="BM82" s="178" t="str">
        <f t="shared" si="230"/>
        <v>-</v>
      </c>
      <c r="BN82" s="180" t="str">
        <f t="shared" si="231"/>
        <v>-</v>
      </c>
    </row>
    <row r="83" spans="1:66" s="10" customFormat="1" ht="71.25" x14ac:dyDescent="0.25">
      <c r="A83" s="84">
        <f t="shared" si="36"/>
        <v>67</v>
      </c>
      <c r="B83" s="85" t="s">
        <v>86</v>
      </c>
      <c r="C83" s="85" t="s">
        <v>66</v>
      </c>
      <c r="D83" s="86" t="s">
        <v>248</v>
      </c>
      <c r="E83" s="254">
        <v>72409</v>
      </c>
      <c r="F83" s="254" t="s">
        <v>249</v>
      </c>
      <c r="G83" s="254" t="s">
        <v>250</v>
      </c>
      <c r="H83" s="255">
        <v>409849.89834700001</v>
      </c>
      <c r="I83" s="255">
        <v>314332.01364700001</v>
      </c>
      <c r="J83" s="255">
        <v>409849.89834700001</v>
      </c>
      <c r="K83" s="255">
        <v>314332.01364700001</v>
      </c>
      <c r="L83" s="85" t="s">
        <v>86</v>
      </c>
      <c r="M83" s="85" t="s">
        <v>86</v>
      </c>
      <c r="N83" s="254" t="s">
        <v>258</v>
      </c>
      <c r="O83" s="254" t="s">
        <v>259</v>
      </c>
      <c r="P83" s="85" t="s">
        <v>86</v>
      </c>
      <c r="Q83" s="85" t="s">
        <v>86</v>
      </c>
      <c r="R83" s="85" t="s">
        <v>86</v>
      </c>
      <c r="S83" s="85" t="s">
        <v>86</v>
      </c>
      <c r="T83" s="254" t="s">
        <v>88</v>
      </c>
      <c r="U83" s="85"/>
      <c r="V83" s="254" t="s">
        <v>273</v>
      </c>
      <c r="W83" s="88" t="s">
        <v>435</v>
      </c>
      <c r="X83" s="89"/>
      <c r="Y83" s="90"/>
      <c r="Z83" s="89"/>
      <c r="AA83" s="90"/>
      <c r="AB83" s="85" t="s">
        <v>209</v>
      </c>
      <c r="AC83" s="85" t="s">
        <v>386</v>
      </c>
      <c r="AD83" s="91" t="s">
        <v>434</v>
      </c>
      <c r="AE83" s="230"/>
      <c r="AF83" s="205"/>
      <c r="AG83" s="206"/>
      <c r="AH83" s="205"/>
      <c r="AI83" s="206"/>
      <c r="AJ83" s="205"/>
      <c r="AK83" s="206"/>
      <c r="AL83" s="205"/>
      <c r="AM83" s="207"/>
      <c r="AN83" s="207"/>
      <c r="AO83" s="207"/>
      <c r="AP83" s="94" t="s">
        <v>487</v>
      </c>
      <c r="AQ83" s="77"/>
      <c r="AR83" s="177" t="str">
        <f t="shared" si="214"/>
        <v/>
      </c>
      <c r="AS83" s="178" t="str">
        <f t="shared" si="215"/>
        <v/>
      </c>
      <c r="AT83" s="180" t="str">
        <f t="shared" si="216"/>
        <v/>
      </c>
      <c r="AU83" s="177" t="str">
        <f t="shared" si="217"/>
        <v/>
      </c>
      <c r="AV83" s="178" t="str">
        <f t="shared" si="218"/>
        <v/>
      </c>
      <c r="AW83" s="180" t="str">
        <f t="shared" si="219"/>
        <v/>
      </c>
      <c r="AX83" s="177" t="str">
        <f t="shared" si="220"/>
        <v/>
      </c>
      <c r="AY83" s="178" t="str">
        <f t="shared" si="221"/>
        <v/>
      </c>
      <c r="AZ83" s="180" t="str">
        <f t="shared" si="222"/>
        <v/>
      </c>
      <c r="BA83" s="64"/>
      <c r="BB83" s="64"/>
      <c r="BC83" s="64"/>
      <c r="BD83" s="64"/>
      <c r="BE83" s="64"/>
      <c r="BF83" s="182" t="str">
        <f t="shared" si="223"/>
        <v>Afectat sau NU?</v>
      </c>
      <c r="BG83" s="178" t="str">
        <f t="shared" si="224"/>
        <v>-</v>
      </c>
      <c r="BH83" s="180" t="str">
        <f t="shared" si="225"/>
        <v>-</v>
      </c>
      <c r="BI83" s="182" t="str">
        <f t="shared" si="226"/>
        <v>Afectat sau NU?</v>
      </c>
      <c r="BJ83" s="178" t="str">
        <f t="shared" si="227"/>
        <v>-</v>
      </c>
      <c r="BK83" s="180" t="str">
        <f t="shared" si="228"/>
        <v>-</v>
      </c>
      <c r="BL83" s="182" t="str">
        <f t="shared" si="229"/>
        <v>Afectat sau NU?</v>
      </c>
      <c r="BM83" s="178" t="str">
        <f t="shared" si="230"/>
        <v>-</v>
      </c>
      <c r="BN83" s="180" t="str">
        <f t="shared" si="231"/>
        <v>-</v>
      </c>
    </row>
    <row r="84" spans="1:66" s="10" customFormat="1" ht="71.25" x14ac:dyDescent="0.25">
      <c r="A84" s="84">
        <f t="shared" ref="A84:A109" si="232">SUM(1,A83)</f>
        <v>68</v>
      </c>
      <c r="B84" s="85" t="s">
        <v>86</v>
      </c>
      <c r="C84" s="85" t="s">
        <v>66</v>
      </c>
      <c r="D84" s="86" t="s">
        <v>248</v>
      </c>
      <c r="E84" s="254">
        <v>73638</v>
      </c>
      <c r="F84" s="254" t="s">
        <v>260</v>
      </c>
      <c r="G84" s="254" t="s">
        <v>250</v>
      </c>
      <c r="H84" s="255">
        <v>414077.27</v>
      </c>
      <c r="I84" s="255">
        <v>316502.84999999998</v>
      </c>
      <c r="J84" s="255">
        <v>414077.27</v>
      </c>
      <c r="K84" s="255">
        <v>316502.84999999998</v>
      </c>
      <c r="L84" s="85" t="s">
        <v>86</v>
      </c>
      <c r="M84" s="85" t="s">
        <v>86</v>
      </c>
      <c r="N84" s="254" t="s">
        <v>261</v>
      </c>
      <c r="O84" s="254" t="s">
        <v>260</v>
      </c>
      <c r="P84" s="85" t="s">
        <v>86</v>
      </c>
      <c r="Q84" s="85" t="s">
        <v>86</v>
      </c>
      <c r="R84" s="85" t="s">
        <v>86</v>
      </c>
      <c r="S84" s="85" t="s">
        <v>86</v>
      </c>
      <c r="T84" s="254" t="s">
        <v>88</v>
      </c>
      <c r="U84" s="85"/>
      <c r="V84" s="254" t="s">
        <v>274</v>
      </c>
      <c r="W84" s="88" t="s">
        <v>435</v>
      </c>
      <c r="X84" s="89"/>
      <c r="Y84" s="90"/>
      <c r="Z84" s="89"/>
      <c r="AA84" s="90"/>
      <c r="AB84" s="85" t="s">
        <v>209</v>
      </c>
      <c r="AC84" s="85" t="s">
        <v>386</v>
      </c>
      <c r="AD84" s="91" t="s">
        <v>434</v>
      </c>
      <c r="AE84" s="230"/>
      <c r="AF84" s="205"/>
      <c r="AG84" s="206"/>
      <c r="AH84" s="205"/>
      <c r="AI84" s="206"/>
      <c r="AJ84" s="205"/>
      <c r="AK84" s="206"/>
      <c r="AL84" s="205"/>
      <c r="AM84" s="207"/>
      <c r="AN84" s="207"/>
      <c r="AO84" s="207"/>
      <c r="AP84" s="94" t="s">
        <v>487</v>
      </c>
      <c r="AQ84" s="77"/>
      <c r="AR84" s="177" t="str">
        <f t="shared" si="214"/>
        <v/>
      </c>
      <c r="AS84" s="178" t="str">
        <f t="shared" si="215"/>
        <v/>
      </c>
      <c r="AT84" s="180" t="str">
        <f t="shared" si="216"/>
        <v/>
      </c>
      <c r="AU84" s="177" t="str">
        <f t="shared" si="217"/>
        <v/>
      </c>
      <c r="AV84" s="178" t="str">
        <f t="shared" si="218"/>
        <v/>
      </c>
      <c r="AW84" s="180" t="str">
        <f t="shared" si="219"/>
        <v/>
      </c>
      <c r="AX84" s="177" t="str">
        <f t="shared" si="220"/>
        <v/>
      </c>
      <c r="AY84" s="178" t="str">
        <f t="shared" si="221"/>
        <v/>
      </c>
      <c r="AZ84" s="180" t="str">
        <f t="shared" si="222"/>
        <v/>
      </c>
      <c r="BA84" s="64"/>
      <c r="BB84" s="64"/>
      <c r="BC84" s="64"/>
      <c r="BD84" s="64"/>
      <c r="BE84" s="64"/>
      <c r="BF84" s="182" t="str">
        <f t="shared" si="223"/>
        <v>Afectat sau NU?</v>
      </c>
      <c r="BG84" s="178" t="str">
        <f t="shared" si="224"/>
        <v>-</v>
      </c>
      <c r="BH84" s="180" t="str">
        <f t="shared" si="225"/>
        <v>-</v>
      </c>
      <c r="BI84" s="182" t="str">
        <f t="shared" si="226"/>
        <v>Afectat sau NU?</v>
      </c>
      <c r="BJ84" s="178" t="str">
        <f t="shared" si="227"/>
        <v>-</v>
      </c>
      <c r="BK84" s="180" t="str">
        <f t="shared" si="228"/>
        <v>-</v>
      </c>
      <c r="BL84" s="182" t="str">
        <f t="shared" si="229"/>
        <v>Afectat sau NU?</v>
      </c>
      <c r="BM84" s="178" t="str">
        <f t="shared" si="230"/>
        <v>-</v>
      </c>
      <c r="BN84" s="180" t="str">
        <f t="shared" si="231"/>
        <v>-</v>
      </c>
    </row>
    <row r="85" spans="1:66" s="10" customFormat="1" ht="71.25" x14ac:dyDescent="0.25">
      <c r="A85" s="84">
        <f t="shared" si="232"/>
        <v>69</v>
      </c>
      <c r="B85" s="85" t="s">
        <v>86</v>
      </c>
      <c r="C85" s="85" t="s">
        <v>66</v>
      </c>
      <c r="D85" s="86" t="s">
        <v>248</v>
      </c>
      <c r="E85" s="254">
        <v>69900</v>
      </c>
      <c r="F85" s="254" t="s">
        <v>209</v>
      </c>
      <c r="G85" s="254" t="s">
        <v>250</v>
      </c>
      <c r="H85" s="255">
        <v>404921.26517999999</v>
      </c>
      <c r="I85" s="255">
        <v>317959.37717400002</v>
      </c>
      <c r="J85" s="255">
        <v>404921.26517999999</v>
      </c>
      <c r="K85" s="255">
        <v>317959.37717400002</v>
      </c>
      <c r="L85" s="85" t="s">
        <v>86</v>
      </c>
      <c r="M85" s="85" t="s">
        <v>86</v>
      </c>
      <c r="N85" s="254" t="s">
        <v>262</v>
      </c>
      <c r="O85" s="254" t="s">
        <v>263</v>
      </c>
      <c r="P85" s="85" t="s">
        <v>86</v>
      </c>
      <c r="Q85" s="85" t="s">
        <v>86</v>
      </c>
      <c r="R85" s="85" t="s">
        <v>86</v>
      </c>
      <c r="S85" s="85" t="s">
        <v>86</v>
      </c>
      <c r="T85" s="254" t="s">
        <v>97</v>
      </c>
      <c r="U85" s="85"/>
      <c r="V85" s="254" t="s">
        <v>275</v>
      </c>
      <c r="W85" s="88" t="s">
        <v>435</v>
      </c>
      <c r="X85" s="89"/>
      <c r="Y85" s="90"/>
      <c r="Z85" s="89"/>
      <c r="AA85" s="90"/>
      <c r="AB85" s="85" t="s">
        <v>209</v>
      </c>
      <c r="AC85" s="85" t="s">
        <v>386</v>
      </c>
      <c r="AD85" s="91" t="s">
        <v>434</v>
      </c>
      <c r="AE85" s="230"/>
      <c r="AF85" s="205"/>
      <c r="AG85" s="206"/>
      <c r="AH85" s="205"/>
      <c r="AI85" s="206"/>
      <c r="AJ85" s="205"/>
      <c r="AK85" s="206"/>
      <c r="AL85" s="205"/>
      <c r="AM85" s="207"/>
      <c r="AN85" s="207"/>
      <c r="AO85" s="207"/>
      <c r="AP85" s="94" t="s">
        <v>487</v>
      </c>
      <c r="AQ85" s="77"/>
      <c r="AR85" s="177" t="str">
        <f t="shared" si="214"/>
        <v/>
      </c>
      <c r="AS85" s="178" t="str">
        <f t="shared" si="215"/>
        <v/>
      </c>
      <c r="AT85" s="180" t="str">
        <f t="shared" si="216"/>
        <v/>
      </c>
      <c r="AU85" s="177" t="str">
        <f t="shared" si="217"/>
        <v/>
      </c>
      <c r="AV85" s="178" t="str">
        <f t="shared" si="218"/>
        <v/>
      </c>
      <c r="AW85" s="180" t="str">
        <f t="shared" si="219"/>
        <v/>
      </c>
      <c r="AX85" s="177" t="str">
        <f t="shared" si="220"/>
        <v/>
      </c>
      <c r="AY85" s="178" t="str">
        <f t="shared" si="221"/>
        <v/>
      </c>
      <c r="AZ85" s="180" t="str">
        <f t="shared" si="222"/>
        <v/>
      </c>
      <c r="BA85" s="64"/>
      <c r="BB85" s="64"/>
      <c r="BC85" s="64"/>
      <c r="BD85" s="64"/>
      <c r="BE85" s="64"/>
      <c r="BF85" s="182" t="str">
        <f t="shared" si="223"/>
        <v>Afectat sau NU?</v>
      </c>
      <c r="BG85" s="178" t="str">
        <f t="shared" si="224"/>
        <v>-</v>
      </c>
      <c r="BH85" s="180" t="str">
        <f t="shared" si="225"/>
        <v>-</v>
      </c>
      <c r="BI85" s="182" t="str">
        <f t="shared" si="226"/>
        <v>Afectat sau NU?</v>
      </c>
      <c r="BJ85" s="178" t="str">
        <f t="shared" si="227"/>
        <v>-</v>
      </c>
      <c r="BK85" s="180" t="str">
        <f t="shared" si="228"/>
        <v>-</v>
      </c>
      <c r="BL85" s="182" t="str">
        <f t="shared" si="229"/>
        <v>Afectat sau NU?</v>
      </c>
      <c r="BM85" s="178" t="str">
        <f t="shared" si="230"/>
        <v>-</v>
      </c>
      <c r="BN85" s="180" t="str">
        <f t="shared" si="231"/>
        <v>-</v>
      </c>
    </row>
    <row r="86" spans="1:66" s="10" customFormat="1" ht="71.25" x14ac:dyDescent="0.25">
      <c r="A86" s="84">
        <f t="shared" si="232"/>
        <v>70</v>
      </c>
      <c r="B86" s="85" t="s">
        <v>86</v>
      </c>
      <c r="C86" s="85" t="s">
        <v>66</v>
      </c>
      <c r="D86" s="86" t="s">
        <v>248</v>
      </c>
      <c r="E86" s="254">
        <v>69900</v>
      </c>
      <c r="F86" s="254" t="s">
        <v>209</v>
      </c>
      <c r="G86" s="254" t="s">
        <v>250</v>
      </c>
      <c r="H86" s="255">
        <v>408229.28978400002</v>
      </c>
      <c r="I86" s="255">
        <v>311000.13555200002</v>
      </c>
      <c r="J86" s="255">
        <v>408229.28978400002</v>
      </c>
      <c r="K86" s="255">
        <v>311000.13555200002</v>
      </c>
      <c r="L86" s="85" t="s">
        <v>86</v>
      </c>
      <c r="M86" s="85" t="s">
        <v>86</v>
      </c>
      <c r="N86" s="254" t="s">
        <v>264</v>
      </c>
      <c r="O86" s="254" t="s">
        <v>265</v>
      </c>
      <c r="P86" s="85" t="s">
        <v>86</v>
      </c>
      <c r="Q86" s="85" t="s">
        <v>86</v>
      </c>
      <c r="R86" s="85" t="s">
        <v>86</v>
      </c>
      <c r="S86" s="85" t="s">
        <v>86</v>
      </c>
      <c r="T86" s="254" t="s">
        <v>97</v>
      </c>
      <c r="U86" s="85"/>
      <c r="V86" s="254" t="s">
        <v>276</v>
      </c>
      <c r="W86" s="88" t="s">
        <v>435</v>
      </c>
      <c r="X86" s="89"/>
      <c r="Y86" s="90"/>
      <c r="Z86" s="89"/>
      <c r="AA86" s="90"/>
      <c r="AB86" s="85" t="s">
        <v>209</v>
      </c>
      <c r="AC86" s="85" t="s">
        <v>386</v>
      </c>
      <c r="AD86" s="91" t="s">
        <v>434</v>
      </c>
      <c r="AE86" s="230"/>
      <c r="AF86" s="205"/>
      <c r="AG86" s="206"/>
      <c r="AH86" s="205"/>
      <c r="AI86" s="206"/>
      <c r="AJ86" s="205"/>
      <c r="AK86" s="206"/>
      <c r="AL86" s="205"/>
      <c r="AM86" s="207"/>
      <c r="AN86" s="207"/>
      <c r="AO86" s="207"/>
      <c r="AP86" s="94" t="s">
        <v>487</v>
      </c>
      <c r="AQ86" s="77"/>
      <c r="AR86" s="177" t="str">
        <f t="shared" si="214"/>
        <v/>
      </c>
      <c r="AS86" s="178" t="str">
        <f t="shared" si="215"/>
        <v/>
      </c>
      <c r="AT86" s="180" t="str">
        <f t="shared" si="216"/>
        <v/>
      </c>
      <c r="AU86" s="177" t="str">
        <f t="shared" si="217"/>
        <v/>
      </c>
      <c r="AV86" s="178" t="str">
        <f t="shared" si="218"/>
        <v/>
      </c>
      <c r="AW86" s="180" t="str">
        <f t="shared" si="219"/>
        <v/>
      </c>
      <c r="AX86" s="177" t="str">
        <f t="shared" si="220"/>
        <v/>
      </c>
      <c r="AY86" s="178" t="str">
        <f t="shared" si="221"/>
        <v/>
      </c>
      <c r="AZ86" s="180" t="str">
        <f t="shared" si="222"/>
        <v/>
      </c>
      <c r="BA86" s="64"/>
      <c r="BB86" s="64"/>
      <c r="BC86" s="64"/>
      <c r="BD86" s="64"/>
      <c r="BE86" s="64"/>
      <c r="BF86" s="182" t="str">
        <f t="shared" si="223"/>
        <v>Afectat sau NU?</v>
      </c>
      <c r="BG86" s="178" t="str">
        <f t="shared" si="224"/>
        <v>-</v>
      </c>
      <c r="BH86" s="180" t="str">
        <f t="shared" si="225"/>
        <v>-</v>
      </c>
      <c r="BI86" s="182" t="str">
        <f t="shared" si="226"/>
        <v>Afectat sau NU?</v>
      </c>
      <c r="BJ86" s="178" t="str">
        <f t="shared" si="227"/>
        <v>-</v>
      </c>
      <c r="BK86" s="180" t="str">
        <f t="shared" si="228"/>
        <v>-</v>
      </c>
      <c r="BL86" s="182" t="str">
        <f t="shared" si="229"/>
        <v>Afectat sau NU?</v>
      </c>
      <c r="BM86" s="178" t="str">
        <f t="shared" si="230"/>
        <v>-</v>
      </c>
      <c r="BN86" s="180" t="str">
        <f t="shared" si="231"/>
        <v>-</v>
      </c>
    </row>
    <row r="87" spans="1:66" s="10" customFormat="1" ht="71.25" x14ac:dyDescent="0.25">
      <c r="A87" s="84">
        <f t="shared" si="232"/>
        <v>71</v>
      </c>
      <c r="B87" s="85" t="s">
        <v>86</v>
      </c>
      <c r="C87" s="85" t="s">
        <v>66</v>
      </c>
      <c r="D87" s="86" t="s">
        <v>248</v>
      </c>
      <c r="E87" s="254">
        <v>69900</v>
      </c>
      <c r="F87" s="254" t="s">
        <v>209</v>
      </c>
      <c r="G87" s="254" t="s">
        <v>250</v>
      </c>
      <c r="H87" s="255">
        <v>408229.28978400002</v>
      </c>
      <c r="I87" s="255">
        <v>311000.13555200002</v>
      </c>
      <c r="J87" s="255">
        <v>408229.28978400002</v>
      </c>
      <c r="K87" s="255">
        <v>311000.13555200002</v>
      </c>
      <c r="L87" s="85" t="s">
        <v>86</v>
      </c>
      <c r="M87" s="85" t="s">
        <v>86</v>
      </c>
      <c r="N87" s="254" t="s">
        <v>266</v>
      </c>
      <c r="O87" s="254" t="s">
        <v>267</v>
      </c>
      <c r="P87" s="85" t="s">
        <v>86</v>
      </c>
      <c r="Q87" s="85" t="s">
        <v>86</v>
      </c>
      <c r="R87" s="85" t="s">
        <v>86</v>
      </c>
      <c r="S87" s="85" t="s">
        <v>86</v>
      </c>
      <c r="T87" s="254" t="s">
        <v>88</v>
      </c>
      <c r="U87" s="85"/>
      <c r="V87" s="254" t="s">
        <v>208</v>
      </c>
      <c r="W87" s="88" t="s">
        <v>435</v>
      </c>
      <c r="X87" s="89"/>
      <c r="Y87" s="90"/>
      <c r="Z87" s="89"/>
      <c r="AA87" s="90"/>
      <c r="AB87" s="85" t="s">
        <v>209</v>
      </c>
      <c r="AC87" s="85" t="s">
        <v>386</v>
      </c>
      <c r="AD87" s="91" t="s">
        <v>434</v>
      </c>
      <c r="AE87" s="230"/>
      <c r="AF87" s="205"/>
      <c r="AG87" s="206"/>
      <c r="AH87" s="205"/>
      <c r="AI87" s="206"/>
      <c r="AJ87" s="205"/>
      <c r="AK87" s="206"/>
      <c r="AL87" s="205"/>
      <c r="AM87" s="207"/>
      <c r="AN87" s="207"/>
      <c r="AO87" s="207"/>
      <c r="AP87" s="94" t="s">
        <v>487</v>
      </c>
      <c r="AQ87" s="77"/>
      <c r="AR87" s="177" t="str">
        <f t="shared" si="214"/>
        <v/>
      </c>
      <c r="AS87" s="178" t="str">
        <f t="shared" si="215"/>
        <v/>
      </c>
      <c r="AT87" s="180" t="str">
        <f t="shared" si="216"/>
        <v/>
      </c>
      <c r="AU87" s="177" t="str">
        <f t="shared" si="217"/>
        <v/>
      </c>
      <c r="AV87" s="178" t="str">
        <f t="shared" si="218"/>
        <v/>
      </c>
      <c r="AW87" s="180" t="str">
        <f t="shared" si="219"/>
        <v/>
      </c>
      <c r="AX87" s="177" t="str">
        <f t="shared" si="220"/>
        <v/>
      </c>
      <c r="AY87" s="178" t="str">
        <f t="shared" si="221"/>
        <v/>
      </c>
      <c r="AZ87" s="180" t="str">
        <f t="shared" si="222"/>
        <v/>
      </c>
      <c r="BA87" s="64"/>
      <c r="BB87" s="64"/>
      <c r="BC87" s="64"/>
      <c r="BD87" s="64"/>
      <c r="BE87" s="64"/>
      <c r="BF87" s="182" t="str">
        <f t="shared" si="223"/>
        <v>Afectat sau NU?</v>
      </c>
      <c r="BG87" s="178" t="str">
        <f t="shared" si="224"/>
        <v>-</v>
      </c>
      <c r="BH87" s="180" t="str">
        <f t="shared" si="225"/>
        <v>-</v>
      </c>
      <c r="BI87" s="182" t="str">
        <f t="shared" si="226"/>
        <v>Afectat sau NU?</v>
      </c>
      <c r="BJ87" s="178" t="str">
        <f t="shared" si="227"/>
        <v>-</v>
      </c>
      <c r="BK87" s="180" t="str">
        <f t="shared" si="228"/>
        <v>-</v>
      </c>
      <c r="BL87" s="182" t="str">
        <f t="shared" si="229"/>
        <v>Afectat sau NU?</v>
      </c>
      <c r="BM87" s="178" t="str">
        <f t="shared" si="230"/>
        <v>-</v>
      </c>
      <c r="BN87" s="180" t="str">
        <f t="shared" si="231"/>
        <v>-</v>
      </c>
    </row>
    <row r="88" spans="1:66" s="10" customFormat="1" ht="71.25" x14ac:dyDescent="0.25">
      <c r="A88" s="84">
        <f t="shared" si="232"/>
        <v>72</v>
      </c>
      <c r="B88" s="85" t="s">
        <v>86</v>
      </c>
      <c r="C88" s="85" t="s">
        <v>66</v>
      </c>
      <c r="D88" s="86" t="s">
        <v>248</v>
      </c>
      <c r="E88" s="254">
        <v>69900</v>
      </c>
      <c r="F88" s="254" t="s">
        <v>209</v>
      </c>
      <c r="G88" s="254" t="s">
        <v>250</v>
      </c>
      <c r="H88" s="255">
        <v>404628.83991899999</v>
      </c>
      <c r="I88" s="255">
        <v>311354.10385900002</v>
      </c>
      <c r="J88" s="255">
        <v>404628.83991899999</v>
      </c>
      <c r="K88" s="255">
        <v>311354.10385900002</v>
      </c>
      <c r="L88" s="85" t="s">
        <v>86</v>
      </c>
      <c r="M88" s="85" t="s">
        <v>86</v>
      </c>
      <c r="N88" s="254" t="s">
        <v>268</v>
      </c>
      <c r="O88" s="254" t="s">
        <v>269</v>
      </c>
      <c r="P88" s="85" t="s">
        <v>86</v>
      </c>
      <c r="Q88" s="85" t="s">
        <v>86</v>
      </c>
      <c r="R88" s="85" t="s">
        <v>86</v>
      </c>
      <c r="S88" s="85" t="s">
        <v>86</v>
      </c>
      <c r="T88" s="254" t="s">
        <v>88</v>
      </c>
      <c r="U88" s="85"/>
      <c r="V88" s="254" t="s">
        <v>208</v>
      </c>
      <c r="W88" s="88" t="s">
        <v>435</v>
      </c>
      <c r="X88" s="89"/>
      <c r="Y88" s="90"/>
      <c r="Z88" s="89"/>
      <c r="AA88" s="90"/>
      <c r="AB88" s="85" t="s">
        <v>209</v>
      </c>
      <c r="AC88" s="85" t="s">
        <v>386</v>
      </c>
      <c r="AD88" s="91" t="s">
        <v>434</v>
      </c>
      <c r="AE88" s="230"/>
      <c r="AF88" s="205"/>
      <c r="AG88" s="206"/>
      <c r="AH88" s="205"/>
      <c r="AI88" s="206"/>
      <c r="AJ88" s="205"/>
      <c r="AK88" s="206"/>
      <c r="AL88" s="205"/>
      <c r="AM88" s="207"/>
      <c r="AN88" s="207"/>
      <c r="AO88" s="207"/>
      <c r="AP88" s="94" t="s">
        <v>487</v>
      </c>
      <c r="AQ88" s="77"/>
      <c r="AR88" s="177" t="str">
        <f t="shared" si="214"/>
        <v/>
      </c>
      <c r="AS88" s="178" t="str">
        <f t="shared" si="215"/>
        <v/>
      </c>
      <c r="AT88" s="180" t="str">
        <f t="shared" si="216"/>
        <v/>
      </c>
      <c r="AU88" s="177" t="str">
        <f t="shared" si="217"/>
        <v/>
      </c>
      <c r="AV88" s="178" t="str">
        <f t="shared" si="218"/>
        <v/>
      </c>
      <c r="AW88" s="180" t="str">
        <f t="shared" si="219"/>
        <v/>
      </c>
      <c r="AX88" s="177" t="str">
        <f t="shared" si="220"/>
        <v/>
      </c>
      <c r="AY88" s="178" t="str">
        <f t="shared" si="221"/>
        <v/>
      </c>
      <c r="AZ88" s="180" t="str">
        <f t="shared" si="222"/>
        <v/>
      </c>
      <c r="BA88" s="64"/>
      <c r="BB88" s="64"/>
      <c r="BC88" s="64"/>
      <c r="BD88" s="64"/>
      <c r="BE88" s="64"/>
      <c r="BF88" s="182" t="str">
        <f t="shared" si="223"/>
        <v>Afectat sau NU?</v>
      </c>
      <c r="BG88" s="178" t="str">
        <f t="shared" si="224"/>
        <v>-</v>
      </c>
      <c r="BH88" s="180" t="str">
        <f t="shared" si="225"/>
        <v>-</v>
      </c>
      <c r="BI88" s="182" t="str">
        <f t="shared" si="226"/>
        <v>Afectat sau NU?</v>
      </c>
      <c r="BJ88" s="178" t="str">
        <f t="shared" si="227"/>
        <v>-</v>
      </c>
      <c r="BK88" s="180" t="str">
        <f t="shared" si="228"/>
        <v>-</v>
      </c>
      <c r="BL88" s="182" t="str">
        <f t="shared" si="229"/>
        <v>Afectat sau NU?</v>
      </c>
      <c r="BM88" s="178" t="str">
        <f t="shared" si="230"/>
        <v>-</v>
      </c>
      <c r="BN88" s="180" t="str">
        <f t="shared" si="231"/>
        <v>-</v>
      </c>
    </row>
    <row r="89" spans="1:66" s="10" customFormat="1" ht="72" thickBot="1" x14ac:dyDescent="0.3">
      <c r="A89" s="184">
        <f t="shared" si="232"/>
        <v>73</v>
      </c>
      <c r="B89" s="185" t="s">
        <v>86</v>
      </c>
      <c r="C89" s="185" t="s">
        <v>66</v>
      </c>
      <c r="D89" s="186" t="s">
        <v>248</v>
      </c>
      <c r="E89" s="256">
        <v>70110</v>
      </c>
      <c r="F89" s="256" t="s">
        <v>270</v>
      </c>
      <c r="G89" s="256" t="s">
        <v>250</v>
      </c>
      <c r="H89" s="257">
        <v>404627.67373699998</v>
      </c>
      <c r="I89" s="257">
        <v>311347.63970100001</v>
      </c>
      <c r="J89" s="257">
        <v>404627.67373699998</v>
      </c>
      <c r="K89" s="257">
        <v>311347.63970100001</v>
      </c>
      <c r="L89" s="185" t="s">
        <v>86</v>
      </c>
      <c r="M89" s="185" t="s">
        <v>86</v>
      </c>
      <c r="N89" s="256" t="s">
        <v>271</v>
      </c>
      <c r="O89" s="256" t="s">
        <v>270</v>
      </c>
      <c r="P89" s="185" t="s">
        <v>86</v>
      </c>
      <c r="Q89" s="185" t="s">
        <v>86</v>
      </c>
      <c r="R89" s="185" t="s">
        <v>86</v>
      </c>
      <c r="S89" s="185" t="s">
        <v>86</v>
      </c>
      <c r="T89" s="256" t="s">
        <v>88</v>
      </c>
      <c r="U89" s="185"/>
      <c r="V89" s="256" t="s">
        <v>208</v>
      </c>
      <c r="W89" s="188" t="s">
        <v>435</v>
      </c>
      <c r="X89" s="112"/>
      <c r="Y89" s="111"/>
      <c r="Z89" s="112"/>
      <c r="AA89" s="111"/>
      <c r="AB89" s="185" t="s">
        <v>209</v>
      </c>
      <c r="AC89" s="185" t="s">
        <v>386</v>
      </c>
      <c r="AD89" s="189" t="s">
        <v>434</v>
      </c>
      <c r="AE89" s="231"/>
      <c r="AF89" s="209"/>
      <c r="AG89" s="210"/>
      <c r="AH89" s="209"/>
      <c r="AI89" s="210"/>
      <c r="AJ89" s="209"/>
      <c r="AK89" s="210"/>
      <c r="AL89" s="209"/>
      <c r="AM89" s="211"/>
      <c r="AN89" s="211"/>
      <c r="AO89" s="211"/>
      <c r="AP89" s="114" t="s">
        <v>487</v>
      </c>
      <c r="AQ89" s="77"/>
      <c r="AR89" s="191" t="str">
        <f t="shared" si="214"/>
        <v/>
      </c>
      <c r="AS89" s="192" t="str">
        <f t="shared" si="215"/>
        <v/>
      </c>
      <c r="AT89" s="194" t="str">
        <f t="shared" si="216"/>
        <v/>
      </c>
      <c r="AU89" s="191" t="str">
        <f t="shared" si="217"/>
        <v/>
      </c>
      <c r="AV89" s="192" t="str">
        <f t="shared" si="218"/>
        <v/>
      </c>
      <c r="AW89" s="194" t="str">
        <f t="shared" si="219"/>
        <v/>
      </c>
      <c r="AX89" s="191" t="str">
        <f t="shared" si="220"/>
        <v/>
      </c>
      <c r="AY89" s="192" t="str">
        <f t="shared" si="221"/>
        <v/>
      </c>
      <c r="AZ89" s="194" t="str">
        <f t="shared" si="222"/>
        <v/>
      </c>
      <c r="BA89" s="64"/>
      <c r="BB89" s="64"/>
      <c r="BC89" s="64"/>
      <c r="BD89" s="64"/>
      <c r="BE89" s="64"/>
      <c r="BF89" s="196" t="str">
        <f t="shared" si="223"/>
        <v>Afectat sau NU?</v>
      </c>
      <c r="BG89" s="192" t="str">
        <f t="shared" si="224"/>
        <v>-</v>
      </c>
      <c r="BH89" s="194" t="str">
        <f t="shared" si="225"/>
        <v>-</v>
      </c>
      <c r="BI89" s="196" t="str">
        <f t="shared" si="226"/>
        <v>Afectat sau NU?</v>
      </c>
      <c r="BJ89" s="192" t="str">
        <f t="shared" si="227"/>
        <v>-</v>
      </c>
      <c r="BK89" s="194" t="str">
        <f t="shared" si="228"/>
        <v>-</v>
      </c>
      <c r="BL89" s="196" t="str">
        <f t="shared" si="229"/>
        <v>Afectat sau NU?</v>
      </c>
      <c r="BM89" s="192" t="str">
        <f t="shared" si="230"/>
        <v>-</v>
      </c>
      <c r="BN89" s="194" t="str">
        <f t="shared" si="231"/>
        <v>-</v>
      </c>
    </row>
    <row r="90" spans="1:66" s="10" customFormat="1" ht="129" thickBot="1" x14ac:dyDescent="0.3">
      <c r="A90" s="184">
        <f t="shared" si="232"/>
        <v>74</v>
      </c>
      <c r="B90" s="185" t="s">
        <v>86</v>
      </c>
      <c r="C90" s="124" t="s">
        <v>66</v>
      </c>
      <c r="D90" s="125" t="s">
        <v>277</v>
      </c>
      <c r="E90" s="185">
        <v>66090</v>
      </c>
      <c r="F90" s="185" t="s">
        <v>278</v>
      </c>
      <c r="G90" s="185" t="s">
        <v>156</v>
      </c>
      <c r="H90" s="187">
        <v>544542.71999999997</v>
      </c>
      <c r="I90" s="187">
        <v>352331.07</v>
      </c>
      <c r="J90" s="187">
        <v>544542.71999999997</v>
      </c>
      <c r="K90" s="187">
        <v>352331.07</v>
      </c>
      <c r="L90" s="185" t="s">
        <v>86</v>
      </c>
      <c r="M90" s="185" t="s">
        <v>86</v>
      </c>
      <c r="N90" s="185" t="s">
        <v>279</v>
      </c>
      <c r="O90" s="185" t="s">
        <v>280</v>
      </c>
      <c r="P90" s="185" t="s">
        <v>86</v>
      </c>
      <c r="Q90" s="185" t="s">
        <v>86</v>
      </c>
      <c r="R90" s="185" t="s">
        <v>86</v>
      </c>
      <c r="S90" s="185" t="s">
        <v>86</v>
      </c>
      <c r="T90" s="185" t="s">
        <v>97</v>
      </c>
      <c r="U90" s="185" t="s">
        <v>407</v>
      </c>
      <c r="V90" s="185" t="s">
        <v>406</v>
      </c>
      <c r="W90" s="251" t="s">
        <v>377</v>
      </c>
      <c r="X90" s="112">
        <v>44186</v>
      </c>
      <c r="Y90" s="111">
        <v>0.33333333333333331</v>
      </c>
      <c r="Z90" s="112">
        <v>44186</v>
      </c>
      <c r="AA90" s="111">
        <v>0.75</v>
      </c>
      <c r="AB90" s="124" t="s">
        <v>71</v>
      </c>
      <c r="AC90" s="185" t="s">
        <v>314</v>
      </c>
      <c r="AD90" s="189" t="s">
        <v>378</v>
      </c>
      <c r="AE90" s="232">
        <v>44186</v>
      </c>
      <c r="AF90" s="233">
        <v>0.33333333333333331</v>
      </c>
      <c r="AG90" s="234">
        <v>44186</v>
      </c>
      <c r="AH90" s="233">
        <v>0.71527777777777779</v>
      </c>
      <c r="AI90" s="234">
        <v>44172</v>
      </c>
      <c r="AJ90" s="233">
        <v>0.59166666666666667</v>
      </c>
      <c r="AK90" s="234">
        <v>44172</v>
      </c>
      <c r="AL90" s="233">
        <v>0.56736111111111109</v>
      </c>
      <c r="AM90" s="235" t="s">
        <v>415</v>
      </c>
      <c r="AN90" s="235" t="s">
        <v>313</v>
      </c>
      <c r="AO90" s="211"/>
      <c r="AP90" s="132" t="s">
        <v>281</v>
      </c>
      <c r="AQ90" s="77"/>
      <c r="AR90" s="115" t="str">
        <f t="shared" si="214"/>
        <v/>
      </c>
      <c r="AS90" s="116" t="str">
        <f t="shared" si="215"/>
        <v/>
      </c>
      <c r="AT90" s="117" t="str">
        <f t="shared" si="216"/>
        <v/>
      </c>
      <c r="AU90" s="118" t="str">
        <f t="shared" si="217"/>
        <v/>
      </c>
      <c r="AV90" s="116" t="str">
        <f t="shared" si="218"/>
        <v/>
      </c>
      <c r="AW90" s="119" t="str">
        <f t="shared" si="219"/>
        <v/>
      </c>
      <c r="AX90" s="115" t="str">
        <f t="shared" si="220"/>
        <v/>
      </c>
      <c r="AY90" s="116" t="str">
        <f t="shared" si="221"/>
        <v/>
      </c>
      <c r="AZ90" s="117" t="str">
        <f t="shared" si="222"/>
        <v/>
      </c>
      <c r="BA90" s="64"/>
      <c r="BB90" s="64"/>
      <c r="BC90" s="64"/>
      <c r="BD90" s="64"/>
      <c r="BE90" s="64"/>
      <c r="BF90" s="120">
        <f t="shared" si="223"/>
        <v>9</v>
      </c>
      <c r="BG90" s="116">
        <f t="shared" si="224"/>
        <v>1</v>
      </c>
      <c r="BH90" s="117">
        <f t="shared" si="225"/>
        <v>1</v>
      </c>
      <c r="BI90" s="121">
        <f t="shared" si="226"/>
        <v>9</v>
      </c>
      <c r="BJ90" s="116">
        <f t="shared" si="227"/>
        <v>1</v>
      </c>
      <c r="BK90" s="119">
        <f t="shared" si="228"/>
        <v>1</v>
      </c>
      <c r="BL90" s="120">
        <f t="shared" si="229"/>
        <v>-0.83333333325572312</v>
      </c>
      <c r="BM90" s="116">
        <f t="shared" si="230"/>
        <v>2</v>
      </c>
      <c r="BN90" s="117">
        <f t="shared" si="231"/>
        <v>2</v>
      </c>
    </row>
    <row r="91" spans="1:66" s="10" customFormat="1" ht="214.5" thickBot="1" x14ac:dyDescent="0.3">
      <c r="A91" s="184">
        <f t="shared" si="232"/>
        <v>75</v>
      </c>
      <c r="B91" s="185" t="s">
        <v>86</v>
      </c>
      <c r="C91" s="124" t="s">
        <v>66</v>
      </c>
      <c r="D91" s="125" t="s">
        <v>282</v>
      </c>
      <c r="E91" s="185">
        <v>67265</v>
      </c>
      <c r="F91" s="185" t="s">
        <v>155</v>
      </c>
      <c r="G91" s="185" t="s">
        <v>156</v>
      </c>
      <c r="H91" s="187">
        <v>561830.12</v>
      </c>
      <c r="I91" s="187">
        <v>373144.01</v>
      </c>
      <c r="J91" s="187">
        <v>567501.55000000005</v>
      </c>
      <c r="K91" s="187">
        <v>372878.02</v>
      </c>
      <c r="L91" s="185" t="s">
        <v>86</v>
      </c>
      <c r="M91" s="185" t="s">
        <v>86</v>
      </c>
      <c r="N91" s="185" t="s">
        <v>157</v>
      </c>
      <c r="O91" s="185" t="s">
        <v>155</v>
      </c>
      <c r="P91" s="185" t="s">
        <v>86</v>
      </c>
      <c r="Q91" s="185" t="s">
        <v>86</v>
      </c>
      <c r="R91" s="185" t="s">
        <v>86</v>
      </c>
      <c r="S91" s="185" t="s">
        <v>86</v>
      </c>
      <c r="T91" s="185" t="s">
        <v>88</v>
      </c>
      <c r="U91" s="185" t="s">
        <v>392</v>
      </c>
      <c r="V91" s="185" t="s">
        <v>129</v>
      </c>
      <c r="W91" s="251" t="s">
        <v>468</v>
      </c>
      <c r="X91" s="112">
        <v>44293</v>
      </c>
      <c r="Y91" s="111">
        <v>0.33333333333333331</v>
      </c>
      <c r="Z91" s="112">
        <v>44293</v>
      </c>
      <c r="AA91" s="111">
        <v>0.75</v>
      </c>
      <c r="AB91" s="124" t="s">
        <v>71</v>
      </c>
      <c r="AC91" s="185" t="s">
        <v>827</v>
      </c>
      <c r="AD91" s="189" t="s">
        <v>393</v>
      </c>
      <c r="AE91" s="208"/>
      <c r="AF91" s="209"/>
      <c r="AG91" s="210"/>
      <c r="AH91" s="209"/>
      <c r="AI91" s="210"/>
      <c r="AJ91" s="209"/>
      <c r="AK91" s="210"/>
      <c r="AL91" s="209"/>
      <c r="AM91" s="211"/>
      <c r="AN91" s="211"/>
      <c r="AO91" s="211"/>
      <c r="AP91" s="132" t="s">
        <v>292</v>
      </c>
      <c r="AQ91" s="77"/>
      <c r="AR91" s="115" t="str">
        <f t="shared" ref="AR91:AR95" si="233">IF(B91="X",IF(AN91="","Afectat sau NU?",IF(AN91="DA",IF(((AK91+AL91)-(AE91+AF91))*24&lt;-720,"Neinformat",((AK91+AL91)-(AE91+AF91))*24),"Nu a fost afectat producator/consumator")),"")</f>
        <v/>
      </c>
      <c r="AS91" s="116" t="str">
        <f t="shared" ref="AS91:AS95" si="234">IF(B91="X",IF(AN91="DA",IF(AR91&lt;6,LEN(TRIM(V91))-LEN(SUBSTITUTE(V91,CHAR(44),""))+1,0),"-"),"")</f>
        <v/>
      </c>
      <c r="AT91" s="117" t="str">
        <f t="shared" ref="AT91:AT95" si="235">IF(B91="X",IF(AN91="DA",LEN(TRIM(V91))-LEN(SUBSTITUTE(V91,CHAR(44),""))+1,"-"),"")</f>
        <v/>
      </c>
      <c r="AU91" s="118" t="str">
        <f t="shared" ref="AU91:AU95" si="236">IF(B91="X",IF(AN91="","Afectat sau NU?",IF(AN91="DA",IF(((AI91+AJ91)-(AE91+AF91))*24&lt;-720,"Neinformat",((AI91+AJ91)-(AE91+AF91))*24),"Nu a fost afectat producator/consumator")),"")</f>
        <v/>
      </c>
      <c r="AV91" s="116" t="str">
        <f t="shared" ref="AV91:AV95" si="237">IF(B91="X",IF(AN91="DA",IF(AU91&lt;6,LEN(TRIM(U91))-LEN(SUBSTITUTE(U91,CHAR(44),""))+1,0),"-"),"")</f>
        <v/>
      </c>
      <c r="AW91" s="119" t="str">
        <f t="shared" ref="AW91:AW95" si="238">IF(B91="X",IF(AN91="DA",LEN(TRIM(U91))-LEN(SUBSTITUTE(U91,CHAR(44),""))+1,"-"),"")</f>
        <v/>
      </c>
      <c r="AX91" s="115" t="str">
        <f t="shared" ref="AX91:AX95" si="239">IF(B91="X",IF(AN91="","Afectat sau NU?",IF(AN91="DA",((AG91+AH91)-(AE91+AF91))*24,"Nu a fost afectat producator/consumator")),"")</f>
        <v/>
      </c>
      <c r="AY91" s="116" t="str">
        <f t="shared" ref="AY91:AY95" si="240">IF(B91="X",IF(AN91="DA",IF(AX91&gt;24,IF(BA91="NU",0,LEN(TRIM(V91))-LEN(SUBSTITUTE(V91,CHAR(44),""))+1),0),"-"),"")</f>
        <v/>
      </c>
      <c r="AZ91" s="117" t="str">
        <f t="shared" ref="AZ91:AZ95" si="241">IF(B91="X",IF(AN91="DA",IF(AX91&gt;24,LEN(TRIM(V91))-LEN(SUBSTITUTE(V91,CHAR(44),""))+1,0),"-"),"")</f>
        <v/>
      </c>
      <c r="BA91" s="64"/>
      <c r="BB91" s="64"/>
      <c r="BC91" s="64"/>
      <c r="BD91" s="64"/>
      <c r="BE91" s="64"/>
      <c r="BF91" s="120" t="str">
        <f t="shared" ref="BF91:BF95" si="242">IF(C91="X",IF(AN91="","Afectat sau NU?",IF(AN91="DA",IF(AK91="","Neinformat",NETWORKDAYS(AK91+AL91,AE91+AF91,$BS$2:$BS$14)-2),"Nu a fost afectat producator/consumator")),"")</f>
        <v>Afectat sau NU?</v>
      </c>
      <c r="BG91" s="116" t="str">
        <f t="shared" ref="BG91:BG95" si="243">IF(C91="X",IF(AN91="DA",IF(AND(BF91&gt;=5,AK91&lt;&gt;""),LEN(TRIM(V91))-LEN(SUBSTITUTE(V91,CHAR(44),""))+1,0),"-"),"")</f>
        <v>-</v>
      </c>
      <c r="BH91" s="117" t="str">
        <f t="shared" ref="BH91:BH95" si="244">IF(C91="X",IF(AN91="DA",LEN(TRIM(V91))-LEN(SUBSTITUTE(V91,CHAR(44),""))+1,"-"),"")</f>
        <v>-</v>
      </c>
      <c r="BI91" s="121" t="str">
        <f t="shared" ref="BI91:BI95" si="245">IF(C91="X",IF(AN91="","Afectat sau NU?",IF(AN91="DA",IF(AI91="","Neinformat",NETWORKDAYS(AI91+AJ91,AE91+AF91,$BS$2:$BS$14)-2),"Nu a fost afectat producator/consumator")),"")</f>
        <v>Afectat sau NU?</v>
      </c>
      <c r="BJ91" s="116" t="str">
        <f t="shared" ref="BJ91:BJ95" si="246">IF(C91="X",IF(AN91="DA",IF(AND(BI91&gt;=5,AI91&lt;&gt;""),LEN(TRIM(U91))-LEN(SUBSTITUTE(U91,CHAR(44),""))+1,0),"-"),"")</f>
        <v>-</v>
      </c>
      <c r="BK91" s="119" t="str">
        <f t="shared" ref="BK91:BK95" si="247">IF(C91="X",IF(AN91="DA",LEN(TRIM(U91))-LEN(SUBSTITUTE(U91,CHAR(44),""))+1,"-"),"")</f>
        <v>-</v>
      </c>
      <c r="BL91" s="120" t="str">
        <f t="shared" ref="BL91:BL95" si="248">IF(C91="X",IF(AN91="","Afectat sau NU?",IF(AN91="DA",((AG91+AH91)-(Z91+AA91))*24,"Nu a fost afectat producator/consumator")),"")</f>
        <v>Afectat sau NU?</v>
      </c>
      <c r="BM91" s="116" t="str">
        <f t="shared" ref="BM91:BM95" si="249">IF(C91="X",IF(AN91&lt;&gt;"DA","-",IF(AND(AN91="DA",BL91&lt;=0),LEN(TRIM(V91))-LEN(SUBSTITUTE(V91,CHAR(44),""))+1+LEN(TRIM(U91))-LEN(SUBSTITUTE(U91,CHAR(44),""))+1,0)),"")</f>
        <v>-</v>
      </c>
      <c r="BN91" s="117" t="str">
        <f t="shared" ref="BN91:BN95" si="250">IF(C91="X",IF(AN91="DA",LEN(TRIM(V91))-LEN(SUBSTITUTE(V91,CHAR(44),""))+1+LEN(TRIM(U91))-LEN(SUBSTITUTE(U91,CHAR(44),""))+1,"-"),"")</f>
        <v>-</v>
      </c>
    </row>
    <row r="92" spans="1:66" s="10" customFormat="1" ht="57" x14ac:dyDescent="0.25">
      <c r="A92" s="66">
        <f t="shared" si="232"/>
        <v>76</v>
      </c>
      <c r="B92" s="67" t="s">
        <v>86</v>
      </c>
      <c r="C92" s="67" t="s">
        <v>66</v>
      </c>
      <c r="D92" s="68" t="s">
        <v>283</v>
      </c>
      <c r="E92" s="252">
        <v>65690</v>
      </c>
      <c r="F92" s="252" t="s">
        <v>284</v>
      </c>
      <c r="G92" s="252" t="s">
        <v>285</v>
      </c>
      <c r="H92" s="253">
        <v>540272</v>
      </c>
      <c r="I92" s="253">
        <v>360540</v>
      </c>
      <c r="J92" s="253">
        <v>540272</v>
      </c>
      <c r="K92" s="253">
        <v>360540</v>
      </c>
      <c r="L92" s="67" t="s">
        <v>86</v>
      </c>
      <c r="M92" s="67" t="s">
        <v>86</v>
      </c>
      <c r="N92" s="252" t="s">
        <v>286</v>
      </c>
      <c r="O92" s="252" t="s">
        <v>287</v>
      </c>
      <c r="P92" s="67" t="s">
        <v>86</v>
      </c>
      <c r="Q92" s="67" t="s">
        <v>86</v>
      </c>
      <c r="R92" s="67" t="s">
        <v>86</v>
      </c>
      <c r="S92" s="67" t="s">
        <v>86</v>
      </c>
      <c r="T92" s="252" t="s">
        <v>88</v>
      </c>
      <c r="U92" s="67"/>
      <c r="V92" s="252" t="s">
        <v>129</v>
      </c>
      <c r="W92" s="258" t="s">
        <v>246</v>
      </c>
      <c r="X92" s="71"/>
      <c r="Y92" s="72"/>
      <c r="Z92" s="71"/>
      <c r="AA92" s="72"/>
      <c r="AB92" s="252" t="s">
        <v>71</v>
      </c>
      <c r="AC92" s="67" t="s">
        <v>386</v>
      </c>
      <c r="AD92" s="73"/>
      <c r="AE92" s="220"/>
      <c r="AF92" s="221"/>
      <c r="AG92" s="222"/>
      <c r="AH92" s="221"/>
      <c r="AI92" s="222"/>
      <c r="AJ92" s="221"/>
      <c r="AK92" s="222"/>
      <c r="AL92" s="221"/>
      <c r="AM92" s="223"/>
      <c r="AN92" s="223"/>
      <c r="AO92" s="223"/>
      <c r="AP92" s="76" t="s">
        <v>292</v>
      </c>
      <c r="AQ92" s="77"/>
      <c r="AR92" s="78" t="str">
        <f t="shared" si="233"/>
        <v/>
      </c>
      <c r="AS92" s="79" t="str">
        <f t="shared" si="234"/>
        <v/>
      </c>
      <c r="AT92" s="80" t="str">
        <f t="shared" si="235"/>
        <v/>
      </c>
      <c r="AU92" s="78" t="str">
        <f t="shared" si="236"/>
        <v/>
      </c>
      <c r="AV92" s="79" t="str">
        <f t="shared" si="237"/>
        <v/>
      </c>
      <c r="AW92" s="80" t="str">
        <f t="shared" si="238"/>
        <v/>
      </c>
      <c r="AX92" s="78" t="str">
        <f t="shared" si="239"/>
        <v/>
      </c>
      <c r="AY92" s="79" t="str">
        <f t="shared" si="240"/>
        <v/>
      </c>
      <c r="AZ92" s="80" t="str">
        <f t="shared" si="241"/>
        <v/>
      </c>
      <c r="BA92" s="64"/>
      <c r="BB92" s="64"/>
      <c r="BC92" s="64"/>
      <c r="BD92" s="64"/>
      <c r="BE92" s="64"/>
      <c r="BF92" s="83" t="str">
        <f t="shared" si="242"/>
        <v>Afectat sau NU?</v>
      </c>
      <c r="BG92" s="79" t="str">
        <f t="shared" si="243"/>
        <v>-</v>
      </c>
      <c r="BH92" s="80" t="str">
        <f t="shared" si="244"/>
        <v>-</v>
      </c>
      <c r="BI92" s="83" t="str">
        <f t="shared" si="245"/>
        <v>Afectat sau NU?</v>
      </c>
      <c r="BJ92" s="79" t="str">
        <f t="shared" si="246"/>
        <v>-</v>
      </c>
      <c r="BK92" s="80" t="str">
        <f t="shared" si="247"/>
        <v>-</v>
      </c>
      <c r="BL92" s="83" t="str">
        <f t="shared" si="248"/>
        <v>Afectat sau NU?</v>
      </c>
      <c r="BM92" s="79" t="str">
        <f t="shared" si="249"/>
        <v>-</v>
      </c>
      <c r="BN92" s="80" t="str">
        <f t="shared" si="250"/>
        <v>-</v>
      </c>
    </row>
    <row r="93" spans="1:66" s="10" customFormat="1" ht="57" x14ac:dyDescent="0.25">
      <c r="A93" s="84">
        <f t="shared" si="232"/>
        <v>77</v>
      </c>
      <c r="B93" s="85" t="s">
        <v>86</v>
      </c>
      <c r="C93" s="85" t="s">
        <v>66</v>
      </c>
      <c r="D93" s="86" t="s">
        <v>283</v>
      </c>
      <c r="E93" s="254">
        <v>67657</v>
      </c>
      <c r="F93" s="254" t="s">
        <v>288</v>
      </c>
      <c r="G93" s="254" t="s">
        <v>285</v>
      </c>
      <c r="H93" s="255">
        <v>540272</v>
      </c>
      <c r="I93" s="255">
        <v>360540</v>
      </c>
      <c r="J93" s="255">
        <v>540272</v>
      </c>
      <c r="K93" s="255">
        <v>360540</v>
      </c>
      <c r="L93" s="85" t="s">
        <v>86</v>
      </c>
      <c r="M93" s="85" t="s">
        <v>86</v>
      </c>
      <c r="N93" s="254" t="s">
        <v>289</v>
      </c>
      <c r="O93" s="254" t="s">
        <v>288</v>
      </c>
      <c r="P93" s="85" t="s">
        <v>86</v>
      </c>
      <c r="Q93" s="85" t="s">
        <v>86</v>
      </c>
      <c r="R93" s="85" t="s">
        <v>86</v>
      </c>
      <c r="S93" s="85" t="s">
        <v>86</v>
      </c>
      <c r="T93" s="254" t="s">
        <v>88</v>
      </c>
      <c r="U93" s="85"/>
      <c r="V93" s="254" t="s">
        <v>129</v>
      </c>
      <c r="W93" s="259" t="s">
        <v>246</v>
      </c>
      <c r="X93" s="89"/>
      <c r="Y93" s="90"/>
      <c r="Z93" s="89"/>
      <c r="AA93" s="90"/>
      <c r="AB93" s="254" t="s">
        <v>71</v>
      </c>
      <c r="AC93" s="85" t="s">
        <v>386</v>
      </c>
      <c r="AD93" s="91"/>
      <c r="AE93" s="230"/>
      <c r="AF93" s="205"/>
      <c r="AG93" s="206"/>
      <c r="AH93" s="205"/>
      <c r="AI93" s="206"/>
      <c r="AJ93" s="205"/>
      <c r="AK93" s="206"/>
      <c r="AL93" s="205"/>
      <c r="AM93" s="207"/>
      <c r="AN93" s="207"/>
      <c r="AO93" s="207"/>
      <c r="AP93" s="94" t="s">
        <v>292</v>
      </c>
      <c r="AQ93" s="77"/>
      <c r="AR93" s="177" t="str">
        <f t="shared" si="233"/>
        <v/>
      </c>
      <c r="AS93" s="178" t="str">
        <f t="shared" si="234"/>
        <v/>
      </c>
      <c r="AT93" s="180" t="str">
        <f t="shared" si="235"/>
        <v/>
      </c>
      <c r="AU93" s="177" t="str">
        <f t="shared" si="236"/>
        <v/>
      </c>
      <c r="AV93" s="178" t="str">
        <f t="shared" si="237"/>
        <v/>
      </c>
      <c r="AW93" s="180" t="str">
        <f t="shared" si="238"/>
        <v/>
      </c>
      <c r="AX93" s="177" t="str">
        <f t="shared" si="239"/>
        <v/>
      </c>
      <c r="AY93" s="178" t="str">
        <f t="shared" si="240"/>
        <v/>
      </c>
      <c r="AZ93" s="180" t="str">
        <f t="shared" si="241"/>
        <v/>
      </c>
      <c r="BA93" s="64"/>
      <c r="BB93" s="64"/>
      <c r="BC93" s="64"/>
      <c r="BD93" s="64"/>
      <c r="BE93" s="64"/>
      <c r="BF93" s="182" t="str">
        <f t="shared" si="242"/>
        <v>Afectat sau NU?</v>
      </c>
      <c r="BG93" s="178" t="str">
        <f t="shared" si="243"/>
        <v>-</v>
      </c>
      <c r="BH93" s="180" t="str">
        <f t="shared" si="244"/>
        <v>-</v>
      </c>
      <c r="BI93" s="182" t="str">
        <f t="shared" si="245"/>
        <v>Afectat sau NU?</v>
      </c>
      <c r="BJ93" s="178" t="str">
        <f t="shared" si="246"/>
        <v>-</v>
      </c>
      <c r="BK93" s="180" t="str">
        <f t="shared" si="247"/>
        <v>-</v>
      </c>
      <c r="BL93" s="182" t="str">
        <f t="shared" si="248"/>
        <v>Afectat sau NU?</v>
      </c>
      <c r="BM93" s="178" t="str">
        <f t="shared" si="249"/>
        <v>-</v>
      </c>
      <c r="BN93" s="180" t="str">
        <f t="shared" si="250"/>
        <v>-</v>
      </c>
    </row>
    <row r="94" spans="1:66" s="10" customFormat="1" ht="57.75" thickBot="1" x14ac:dyDescent="0.3">
      <c r="A94" s="184">
        <f t="shared" si="232"/>
        <v>78</v>
      </c>
      <c r="B94" s="185" t="s">
        <v>86</v>
      </c>
      <c r="C94" s="185" t="s">
        <v>66</v>
      </c>
      <c r="D94" s="186" t="s">
        <v>283</v>
      </c>
      <c r="E94" s="256">
        <v>66090</v>
      </c>
      <c r="F94" s="256" t="s">
        <v>278</v>
      </c>
      <c r="G94" s="256" t="s">
        <v>285</v>
      </c>
      <c r="H94" s="257">
        <v>540271.56000000006</v>
      </c>
      <c r="I94" s="257">
        <v>360541.04</v>
      </c>
      <c r="J94" s="257">
        <v>540271.56000000006</v>
      </c>
      <c r="K94" s="257">
        <v>360541.04</v>
      </c>
      <c r="L94" s="185" t="s">
        <v>86</v>
      </c>
      <c r="M94" s="185" t="s">
        <v>86</v>
      </c>
      <c r="N94" s="256" t="s">
        <v>279</v>
      </c>
      <c r="O94" s="256" t="s">
        <v>290</v>
      </c>
      <c r="P94" s="185" t="s">
        <v>86</v>
      </c>
      <c r="Q94" s="185" t="s">
        <v>86</v>
      </c>
      <c r="R94" s="185" t="s">
        <v>86</v>
      </c>
      <c r="S94" s="185" t="s">
        <v>86</v>
      </c>
      <c r="T94" s="256" t="s">
        <v>97</v>
      </c>
      <c r="U94" s="185"/>
      <c r="V94" s="256" t="s">
        <v>291</v>
      </c>
      <c r="W94" s="260" t="s">
        <v>246</v>
      </c>
      <c r="X94" s="112"/>
      <c r="Y94" s="111"/>
      <c r="Z94" s="112"/>
      <c r="AA94" s="111"/>
      <c r="AB94" s="256" t="s">
        <v>71</v>
      </c>
      <c r="AC94" s="185" t="s">
        <v>386</v>
      </c>
      <c r="AD94" s="189"/>
      <c r="AE94" s="231"/>
      <c r="AF94" s="209"/>
      <c r="AG94" s="210"/>
      <c r="AH94" s="209"/>
      <c r="AI94" s="210"/>
      <c r="AJ94" s="209"/>
      <c r="AK94" s="210"/>
      <c r="AL94" s="209"/>
      <c r="AM94" s="211"/>
      <c r="AN94" s="211"/>
      <c r="AO94" s="211"/>
      <c r="AP94" s="114" t="s">
        <v>292</v>
      </c>
      <c r="AQ94" s="77"/>
      <c r="AR94" s="191" t="str">
        <f t="shared" si="233"/>
        <v/>
      </c>
      <c r="AS94" s="192" t="str">
        <f t="shared" si="234"/>
        <v/>
      </c>
      <c r="AT94" s="194" t="str">
        <f t="shared" si="235"/>
        <v/>
      </c>
      <c r="AU94" s="191" t="str">
        <f t="shared" si="236"/>
        <v/>
      </c>
      <c r="AV94" s="192" t="str">
        <f t="shared" si="237"/>
        <v/>
      </c>
      <c r="AW94" s="194" t="str">
        <f t="shared" si="238"/>
        <v/>
      </c>
      <c r="AX94" s="191" t="str">
        <f t="shared" si="239"/>
        <v/>
      </c>
      <c r="AY94" s="192" t="str">
        <f t="shared" si="240"/>
        <v/>
      </c>
      <c r="AZ94" s="194" t="str">
        <f t="shared" si="241"/>
        <v/>
      </c>
      <c r="BA94" s="64"/>
      <c r="BB94" s="64"/>
      <c r="BC94" s="64"/>
      <c r="BD94" s="64"/>
      <c r="BE94" s="64"/>
      <c r="BF94" s="196" t="str">
        <f t="shared" si="242"/>
        <v>Afectat sau NU?</v>
      </c>
      <c r="BG94" s="192" t="str">
        <f t="shared" si="243"/>
        <v>-</v>
      </c>
      <c r="BH94" s="194" t="str">
        <f t="shared" si="244"/>
        <v>-</v>
      </c>
      <c r="BI94" s="196" t="str">
        <f t="shared" si="245"/>
        <v>Afectat sau NU?</v>
      </c>
      <c r="BJ94" s="192" t="str">
        <f t="shared" si="246"/>
        <v>-</v>
      </c>
      <c r="BK94" s="194" t="str">
        <f t="shared" si="247"/>
        <v>-</v>
      </c>
      <c r="BL94" s="196" t="str">
        <f t="shared" si="248"/>
        <v>Afectat sau NU?</v>
      </c>
      <c r="BM94" s="192" t="str">
        <f t="shared" si="249"/>
        <v>-</v>
      </c>
      <c r="BN94" s="194" t="str">
        <f t="shared" si="250"/>
        <v>-</v>
      </c>
    </row>
    <row r="95" spans="1:66" s="10" customFormat="1" ht="15" thickBot="1" x14ac:dyDescent="0.3">
      <c r="A95" s="184">
        <f t="shared" si="232"/>
        <v>79</v>
      </c>
      <c r="B95" s="185" t="s">
        <v>86</v>
      </c>
      <c r="C95" s="124" t="s">
        <v>66</v>
      </c>
      <c r="D95" s="125" t="s">
        <v>293</v>
      </c>
      <c r="E95" s="185">
        <v>44408</v>
      </c>
      <c r="F95" s="185" t="s">
        <v>294</v>
      </c>
      <c r="G95" s="185" t="s">
        <v>295</v>
      </c>
      <c r="H95" s="187">
        <v>728803.97</v>
      </c>
      <c r="I95" s="187">
        <v>433053.5</v>
      </c>
      <c r="J95" s="187">
        <v>728803.97</v>
      </c>
      <c r="K95" s="187">
        <v>433053.5</v>
      </c>
      <c r="L95" s="185" t="s">
        <v>86</v>
      </c>
      <c r="M95" s="185" t="s">
        <v>86</v>
      </c>
      <c r="N95" s="185" t="s">
        <v>296</v>
      </c>
      <c r="O95" s="185" t="s">
        <v>297</v>
      </c>
      <c r="P95" s="185" t="s">
        <v>86</v>
      </c>
      <c r="Q95" s="185" t="s">
        <v>86</v>
      </c>
      <c r="R95" s="185" t="s">
        <v>86</v>
      </c>
      <c r="S95" s="185" t="s">
        <v>86</v>
      </c>
      <c r="T95" s="185" t="s">
        <v>88</v>
      </c>
      <c r="U95" s="185"/>
      <c r="V95" s="185" t="s">
        <v>129</v>
      </c>
      <c r="W95" s="127" t="s">
        <v>299</v>
      </c>
      <c r="X95" s="112"/>
      <c r="Y95" s="111"/>
      <c r="Z95" s="112"/>
      <c r="AA95" s="111"/>
      <c r="AB95" s="124" t="s">
        <v>295</v>
      </c>
      <c r="AC95" s="185"/>
      <c r="AD95" s="189"/>
      <c r="AE95" s="208"/>
      <c r="AF95" s="209"/>
      <c r="AG95" s="210"/>
      <c r="AH95" s="209"/>
      <c r="AI95" s="210"/>
      <c r="AJ95" s="209"/>
      <c r="AK95" s="210"/>
      <c r="AL95" s="209"/>
      <c r="AM95" s="211"/>
      <c r="AN95" s="211"/>
      <c r="AO95" s="211"/>
      <c r="AP95" s="132" t="s">
        <v>298</v>
      </c>
      <c r="AQ95" s="77"/>
      <c r="AR95" s="115" t="str">
        <f t="shared" si="233"/>
        <v/>
      </c>
      <c r="AS95" s="116" t="str">
        <f t="shared" si="234"/>
        <v/>
      </c>
      <c r="AT95" s="117" t="str">
        <f t="shared" si="235"/>
        <v/>
      </c>
      <c r="AU95" s="118" t="str">
        <f t="shared" si="236"/>
        <v/>
      </c>
      <c r="AV95" s="116" t="str">
        <f t="shared" si="237"/>
        <v/>
      </c>
      <c r="AW95" s="119" t="str">
        <f t="shared" si="238"/>
        <v/>
      </c>
      <c r="AX95" s="115" t="str">
        <f t="shared" si="239"/>
        <v/>
      </c>
      <c r="AY95" s="116" t="str">
        <f t="shared" si="240"/>
        <v/>
      </c>
      <c r="AZ95" s="117" t="str">
        <f t="shared" si="241"/>
        <v/>
      </c>
      <c r="BA95" s="64"/>
      <c r="BB95" s="64"/>
      <c r="BC95" s="64"/>
      <c r="BD95" s="64"/>
      <c r="BE95" s="64"/>
      <c r="BF95" s="120" t="str">
        <f t="shared" si="242"/>
        <v>Afectat sau NU?</v>
      </c>
      <c r="BG95" s="116" t="str">
        <f t="shared" si="243"/>
        <v>-</v>
      </c>
      <c r="BH95" s="117" t="str">
        <f t="shared" si="244"/>
        <v>-</v>
      </c>
      <c r="BI95" s="121" t="str">
        <f t="shared" si="245"/>
        <v>Afectat sau NU?</v>
      </c>
      <c r="BJ95" s="116" t="str">
        <f t="shared" si="246"/>
        <v>-</v>
      </c>
      <c r="BK95" s="119" t="str">
        <f t="shared" si="247"/>
        <v>-</v>
      </c>
      <c r="BL95" s="120" t="str">
        <f t="shared" si="248"/>
        <v>Afectat sau NU?</v>
      </c>
      <c r="BM95" s="116" t="str">
        <f t="shared" si="249"/>
        <v>-</v>
      </c>
      <c r="BN95" s="117" t="str">
        <f t="shared" si="250"/>
        <v>-</v>
      </c>
    </row>
    <row r="96" spans="1:66" s="10" customFormat="1" ht="15" thickBot="1" x14ac:dyDescent="0.3">
      <c r="A96" s="184">
        <f t="shared" si="232"/>
        <v>80</v>
      </c>
      <c r="B96" s="124" t="s">
        <v>66</v>
      </c>
      <c r="C96" s="124" t="s">
        <v>86</v>
      </c>
      <c r="D96" s="125" t="s">
        <v>300</v>
      </c>
      <c r="E96" s="185">
        <v>161801</v>
      </c>
      <c r="F96" s="185" t="s">
        <v>301</v>
      </c>
      <c r="G96" s="185" t="s">
        <v>302</v>
      </c>
      <c r="H96" s="187">
        <v>706749.84</v>
      </c>
      <c r="I96" s="187">
        <v>532319.88</v>
      </c>
      <c r="J96" s="187">
        <v>706749.84</v>
      </c>
      <c r="K96" s="187">
        <v>532319.88</v>
      </c>
      <c r="L96" s="185" t="s">
        <v>86</v>
      </c>
      <c r="M96" s="185" t="s">
        <v>86</v>
      </c>
      <c r="N96" s="185" t="s">
        <v>303</v>
      </c>
      <c r="O96" s="185" t="s">
        <v>304</v>
      </c>
      <c r="P96" s="185" t="s">
        <v>86</v>
      </c>
      <c r="Q96" s="185" t="s">
        <v>86</v>
      </c>
      <c r="R96" s="185" t="s">
        <v>86</v>
      </c>
      <c r="S96" s="185" t="s">
        <v>86</v>
      </c>
      <c r="T96" s="185" t="s">
        <v>97</v>
      </c>
      <c r="U96" s="185" t="s">
        <v>311</v>
      </c>
      <c r="V96" s="185" t="s">
        <v>315</v>
      </c>
      <c r="W96" s="127" t="s">
        <v>86</v>
      </c>
      <c r="X96" s="112">
        <v>44107</v>
      </c>
      <c r="Y96" s="111">
        <v>0.33680555555555558</v>
      </c>
      <c r="Z96" s="112">
        <v>44107</v>
      </c>
      <c r="AA96" s="111">
        <v>0.45833333333333331</v>
      </c>
      <c r="AB96" s="124" t="s">
        <v>295</v>
      </c>
      <c r="AC96" s="185" t="s">
        <v>314</v>
      </c>
      <c r="AD96" s="189"/>
      <c r="AE96" s="232">
        <v>44107</v>
      </c>
      <c r="AF96" s="233">
        <v>0.33680555555555558</v>
      </c>
      <c r="AG96" s="234">
        <v>44107</v>
      </c>
      <c r="AH96" s="233">
        <v>0.39930555555555558</v>
      </c>
      <c r="AI96" s="234">
        <v>44107</v>
      </c>
      <c r="AJ96" s="233">
        <v>0.35000000000000003</v>
      </c>
      <c r="AK96" s="234">
        <v>44107</v>
      </c>
      <c r="AL96" s="233">
        <v>0.34097222222222223</v>
      </c>
      <c r="AM96" s="235" t="s">
        <v>310</v>
      </c>
      <c r="AN96" s="235" t="s">
        <v>313</v>
      </c>
      <c r="AO96" s="211"/>
      <c r="AP96" s="132"/>
      <c r="AQ96" s="77"/>
      <c r="AR96" s="115">
        <f t="shared" ref="AR96:AR97" si="251">IF(B96="X",IF(AN96="","Afectat sau NU?",IF(AN96="DA",IF(((AK96+AL96)-(AE96+AF96))*24&lt;-720,"Neinformat",((AK96+AL96)-(AE96+AF96))*24),"Nu a fost afectat producator/consumator")),"")</f>
        <v>9.9999999976716936E-2</v>
      </c>
      <c r="AS96" s="116">
        <f t="shared" ref="AS96:AS97" si="252">IF(B96="X",IF(AN96="DA",IF(AR96&lt;6,LEN(TRIM(V96))-LEN(SUBSTITUTE(V96,CHAR(44),""))+1,0),"-"),"")</f>
        <v>1</v>
      </c>
      <c r="AT96" s="117">
        <f t="shared" ref="AT96:AT97" si="253">IF(B96="X",IF(AN96="DA",LEN(TRIM(V96))-LEN(SUBSTITUTE(V96,CHAR(44),""))+1,"-"),"")</f>
        <v>1</v>
      </c>
      <c r="AU96" s="118">
        <f t="shared" ref="AU96:AU97" si="254">IF(B96="X",IF(AN96="","Afectat sau NU?",IF(AN96="DA",IF(((AI96+AJ96)-(AE96+AF96))*24&lt;-720,"Neinformat",((AI96+AJ96)-(AE96+AF96))*24),"Nu a fost afectat producator/consumator")),"")</f>
        <v>0.31666666665114462</v>
      </c>
      <c r="AV96" s="116">
        <f t="shared" ref="AV96:AV97" si="255">IF(B96="X",IF(AN96="DA",IF(AU96&lt;6,LEN(TRIM(U96))-LEN(SUBSTITUTE(U96,CHAR(44),""))+1,0),"-"),"")</f>
        <v>2</v>
      </c>
      <c r="AW96" s="119">
        <f t="shared" ref="AW96:AW97" si="256">IF(B96="X",IF(AN96="DA",LEN(TRIM(U96))-LEN(SUBSTITUTE(U96,CHAR(44),""))+1,"-"),"")</f>
        <v>2</v>
      </c>
      <c r="AX96" s="115">
        <f t="shared" ref="AX96:AX97" si="257">IF(B96="X",IF(AN96="","Afectat sau NU?",IF(AN96="DA",((AG96+AH96)-(AE96+AF96))*24,"Nu a fost afectat producator/consumator")),"")</f>
        <v>1.5</v>
      </c>
      <c r="AY96" s="116">
        <f t="shared" ref="AY96:AY97" si="258">IF(B96="X",IF(AN96="DA",IF(AX96&gt;24,IF(BA96="NU",0,LEN(TRIM(V96))-LEN(SUBSTITUTE(V96,CHAR(44),""))+1),0),"-"),"")</f>
        <v>0</v>
      </c>
      <c r="AZ96" s="117">
        <f t="shared" ref="AZ96:AZ97" si="259">IF(B96="X",IF(AN96="DA",IF(AX96&gt;24,LEN(TRIM(V96))-LEN(SUBSTITUTE(V96,CHAR(44),""))+1,0),"-"),"")</f>
        <v>0</v>
      </c>
      <c r="BA96" s="64"/>
      <c r="BB96" s="64"/>
      <c r="BC96" s="64"/>
      <c r="BD96" s="64"/>
      <c r="BE96" s="64"/>
      <c r="BF96" s="120" t="str">
        <f t="shared" ref="BF96:BF97" si="260">IF(C96="X",IF(AN96="","Afectat sau NU?",IF(AN96="DA",IF(AK96="","Neinformat",NETWORKDAYS(AK96+AL96,AE96+AF96,$BS$2:$BS$14)-2),"Nu a fost afectat producator/consumator")),"")</f>
        <v/>
      </c>
      <c r="BG96" s="116" t="str">
        <f t="shared" ref="BG96:BG97" si="261">IF(C96="X",IF(AN96="DA",IF(AND(BF96&gt;=5,AK96&lt;&gt;""),LEN(TRIM(V96))-LEN(SUBSTITUTE(V96,CHAR(44),""))+1,0),"-"),"")</f>
        <v/>
      </c>
      <c r="BH96" s="117" t="str">
        <f t="shared" ref="BH96:BH97" si="262">IF(C96="X",IF(AN96="DA",LEN(TRIM(V96))-LEN(SUBSTITUTE(V96,CHAR(44),""))+1,"-"),"")</f>
        <v/>
      </c>
      <c r="BI96" s="121" t="str">
        <f t="shared" ref="BI96:BI97" si="263">IF(C96="X",IF(AN96="","Afectat sau NU?",IF(AN96="DA",IF(AI96="","Neinformat",NETWORKDAYS(AI96+AJ96,AE96+AF96,$BS$2:$BS$14)-2),"Nu a fost afectat producator/consumator")),"")</f>
        <v/>
      </c>
      <c r="BJ96" s="116" t="str">
        <f t="shared" ref="BJ96:BJ97" si="264">IF(C96="X",IF(AN96="DA",IF(AND(BI96&gt;=5,AI96&lt;&gt;""),LEN(TRIM(U96))-LEN(SUBSTITUTE(U96,CHAR(44),""))+1,0),"-"),"")</f>
        <v/>
      </c>
      <c r="BK96" s="119" t="str">
        <f t="shared" ref="BK96:BK97" si="265">IF(C96="X",IF(AN96="DA",LEN(TRIM(U96))-LEN(SUBSTITUTE(U96,CHAR(44),""))+1,"-"),"")</f>
        <v/>
      </c>
      <c r="BL96" s="120" t="str">
        <f t="shared" ref="BL96:BL97" si="266">IF(C96="X",IF(AN96="","Afectat sau NU?",IF(AN96="DA",((AG96+AH96)-(Z96+AA96))*24,"Nu a fost afectat producator/consumator")),"")</f>
        <v/>
      </c>
      <c r="BM96" s="116" t="str">
        <f t="shared" ref="BM96:BM97" si="267">IF(C96="X",IF(AN96&lt;&gt;"DA","-",IF(AND(AN96="DA",BL96&lt;=0),LEN(TRIM(V96))-LEN(SUBSTITUTE(V96,CHAR(44),""))+1+LEN(TRIM(U96))-LEN(SUBSTITUTE(U96,CHAR(44),""))+1,0)),"")</f>
        <v/>
      </c>
      <c r="BN96" s="117" t="str">
        <f t="shared" ref="BN96:BN97" si="268">IF(C96="X",IF(AN96="DA",LEN(TRIM(V96))-LEN(SUBSTITUTE(V96,CHAR(44),""))+1+LEN(TRIM(U96))-LEN(SUBSTITUTE(U96,CHAR(44),""))+1,"-"),"")</f>
        <v/>
      </c>
    </row>
    <row r="97" spans="1:66" s="10" customFormat="1" ht="114.75" thickBot="1" x14ac:dyDescent="0.3">
      <c r="A97" s="184">
        <f t="shared" si="232"/>
        <v>81</v>
      </c>
      <c r="B97" s="124" t="s">
        <v>66</v>
      </c>
      <c r="C97" s="124" t="s">
        <v>86</v>
      </c>
      <c r="D97" s="125" t="s">
        <v>305</v>
      </c>
      <c r="E97" s="185">
        <v>163155</v>
      </c>
      <c r="F97" s="185" t="s">
        <v>306</v>
      </c>
      <c r="G97" s="185" t="s">
        <v>302</v>
      </c>
      <c r="H97" s="187">
        <v>715362.07</v>
      </c>
      <c r="I97" s="187">
        <v>550449.77</v>
      </c>
      <c r="J97" s="187">
        <v>715362.07</v>
      </c>
      <c r="K97" s="187">
        <v>550449.77</v>
      </c>
      <c r="L97" s="185" t="s">
        <v>86</v>
      </c>
      <c r="M97" s="185" t="s">
        <v>86</v>
      </c>
      <c r="N97" s="185" t="s">
        <v>307</v>
      </c>
      <c r="O97" s="185" t="s">
        <v>306</v>
      </c>
      <c r="P97" s="185" t="s">
        <v>86</v>
      </c>
      <c r="Q97" s="185" t="s">
        <v>86</v>
      </c>
      <c r="R97" s="185" t="s">
        <v>86</v>
      </c>
      <c r="S97" s="185" t="s">
        <v>86</v>
      </c>
      <c r="T97" s="185" t="s">
        <v>88</v>
      </c>
      <c r="U97" s="185" t="s">
        <v>312</v>
      </c>
      <c r="V97" s="185" t="s">
        <v>308</v>
      </c>
      <c r="W97" s="127" t="s">
        <v>86</v>
      </c>
      <c r="X97" s="112">
        <v>44107</v>
      </c>
      <c r="Y97" s="111">
        <v>0.50694444444444442</v>
      </c>
      <c r="Z97" s="112">
        <v>44107</v>
      </c>
      <c r="AA97" s="111">
        <v>0.58333333333333337</v>
      </c>
      <c r="AB97" s="124" t="s">
        <v>295</v>
      </c>
      <c r="AC97" s="185" t="s">
        <v>314</v>
      </c>
      <c r="AD97" s="189"/>
      <c r="AE97" s="232">
        <v>44107</v>
      </c>
      <c r="AF97" s="233">
        <v>0.50694444444444442</v>
      </c>
      <c r="AG97" s="234">
        <v>44107</v>
      </c>
      <c r="AH97" s="233">
        <v>0.52430555555555558</v>
      </c>
      <c r="AI97" s="234">
        <v>44107</v>
      </c>
      <c r="AJ97" s="233">
        <v>0.51736111111111105</v>
      </c>
      <c r="AK97" s="234">
        <v>44107</v>
      </c>
      <c r="AL97" s="233">
        <v>0.51041666666666663</v>
      </c>
      <c r="AM97" s="235" t="s">
        <v>309</v>
      </c>
      <c r="AN97" s="235" t="s">
        <v>313</v>
      </c>
      <c r="AO97" s="211"/>
      <c r="AP97" s="132"/>
      <c r="AQ97" s="77"/>
      <c r="AR97" s="115">
        <f t="shared" si="251"/>
        <v>8.3333333255723119E-2</v>
      </c>
      <c r="AS97" s="116">
        <f t="shared" si="252"/>
        <v>1</v>
      </c>
      <c r="AT97" s="117">
        <f t="shared" si="253"/>
        <v>1</v>
      </c>
      <c r="AU97" s="118">
        <f t="shared" si="254"/>
        <v>0.24999999994179234</v>
      </c>
      <c r="AV97" s="116">
        <f t="shared" si="255"/>
        <v>23</v>
      </c>
      <c r="AW97" s="119">
        <f t="shared" si="256"/>
        <v>23</v>
      </c>
      <c r="AX97" s="115">
        <f t="shared" si="257"/>
        <v>0.41666666662786156</v>
      </c>
      <c r="AY97" s="116">
        <f t="shared" si="258"/>
        <v>0</v>
      </c>
      <c r="AZ97" s="117">
        <f t="shared" si="259"/>
        <v>0</v>
      </c>
      <c r="BA97" s="64"/>
      <c r="BB97" s="64"/>
      <c r="BC97" s="64"/>
      <c r="BD97" s="64"/>
      <c r="BE97" s="64"/>
      <c r="BF97" s="120" t="str">
        <f t="shared" si="260"/>
        <v/>
      </c>
      <c r="BG97" s="116" t="str">
        <f t="shared" si="261"/>
        <v/>
      </c>
      <c r="BH97" s="117" t="str">
        <f t="shared" si="262"/>
        <v/>
      </c>
      <c r="BI97" s="121" t="str">
        <f t="shared" si="263"/>
        <v/>
      </c>
      <c r="BJ97" s="116" t="str">
        <f t="shared" si="264"/>
        <v/>
      </c>
      <c r="BK97" s="119" t="str">
        <f t="shared" si="265"/>
        <v/>
      </c>
      <c r="BL97" s="120" t="str">
        <f t="shared" si="266"/>
        <v/>
      </c>
      <c r="BM97" s="116" t="str">
        <f t="shared" si="267"/>
        <v/>
      </c>
      <c r="BN97" s="117" t="str">
        <f t="shared" si="268"/>
        <v/>
      </c>
    </row>
    <row r="98" spans="1:66" s="10" customFormat="1" ht="243" thickBot="1" x14ac:dyDescent="0.3">
      <c r="A98" s="184">
        <f t="shared" si="232"/>
        <v>82</v>
      </c>
      <c r="B98" s="124" t="s">
        <v>66</v>
      </c>
      <c r="C98" s="124" t="s">
        <v>86</v>
      </c>
      <c r="D98" s="125" t="s">
        <v>316</v>
      </c>
      <c r="E98" s="185">
        <v>44408</v>
      </c>
      <c r="F98" s="185" t="s">
        <v>294</v>
      </c>
      <c r="G98" s="185" t="s">
        <v>295</v>
      </c>
      <c r="H98" s="187">
        <v>728803.97</v>
      </c>
      <c r="I98" s="187">
        <v>433053.5</v>
      </c>
      <c r="J98" s="187">
        <v>728803.97</v>
      </c>
      <c r="K98" s="187">
        <v>433053.5</v>
      </c>
      <c r="L98" s="185" t="s">
        <v>86</v>
      </c>
      <c r="M98" s="185" t="s">
        <v>86</v>
      </c>
      <c r="N98" s="185" t="s">
        <v>296</v>
      </c>
      <c r="O98" s="185" t="s">
        <v>297</v>
      </c>
      <c r="P98" s="185" t="s">
        <v>86</v>
      </c>
      <c r="Q98" s="185" t="s">
        <v>86</v>
      </c>
      <c r="R98" s="185" t="s">
        <v>86</v>
      </c>
      <c r="S98" s="185" t="s">
        <v>86</v>
      </c>
      <c r="T98" s="185" t="s">
        <v>88</v>
      </c>
      <c r="U98" s="185" t="s">
        <v>318</v>
      </c>
      <c r="V98" s="185" t="s">
        <v>129</v>
      </c>
      <c r="W98" s="127" t="s">
        <v>86</v>
      </c>
      <c r="X98" s="112">
        <v>44112</v>
      </c>
      <c r="Y98" s="111">
        <v>0.2951388888888889</v>
      </c>
      <c r="Z98" s="112">
        <v>44112</v>
      </c>
      <c r="AA98" s="111">
        <v>0.625</v>
      </c>
      <c r="AB98" s="124" t="s">
        <v>295</v>
      </c>
      <c r="AC98" s="185" t="s">
        <v>314</v>
      </c>
      <c r="AD98" s="189"/>
      <c r="AE98" s="232">
        <v>44112</v>
      </c>
      <c r="AF98" s="233">
        <v>0.2951388888888889</v>
      </c>
      <c r="AG98" s="234">
        <v>44112</v>
      </c>
      <c r="AH98" s="233">
        <v>0.55555555555555558</v>
      </c>
      <c r="AI98" s="234">
        <v>44112</v>
      </c>
      <c r="AJ98" s="233">
        <v>0.31736111111111115</v>
      </c>
      <c r="AK98" s="234">
        <v>44112</v>
      </c>
      <c r="AL98" s="233">
        <v>0.30208333333333331</v>
      </c>
      <c r="AM98" s="235" t="s">
        <v>317</v>
      </c>
      <c r="AN98" s="235" t="s">
        <v>313</v>
      </c>
      <c r="AO98" s="211"/>
      <c r="AP98" s="132"/>
      <c r="AQ98" s="77"/>
      <c r="AR98" s="115">
        <f t="shared" ref="AR98" si="269">IF(B98="X",IF(AN98="","Afectat sau NU?",IF(AN98="DA",IF(((AK98+AL98)-(AE98+AF98))*24&lt;-720,"Neinformat",((AK98+AL98)-(AE98+AF98))*24),"Nu a fost afectat producator/consumator")),"")</f>
        <v>0.16666666668606922</v>
      </c>
      <c r="AS98" s="116">
        <f t="shared" ref="AS98" si="270">IF(B98="X",IF(AN98="DA",IF(AR98&lt;6,LEN(TRIM(V98))-LEN(SUBSTITUTE(V98,CHAR(44),""))+1,0),"-"),"")</f>
        <v>1</v>
      </c>
      <c r="AT98" s="117">
        <f t="shared" ref="AT98" si="271">IF(B98="X",IF(AN98="DA",LEN(TRIM(V98))-LEN(SUBSTITUTE(V98,CHAR(44),""))+1,"-"),"")</f>
        <v>1</v>
      </c>
      <c r="AU98" s="118">
        <f t="shared" ref="AU98" si="272">IF(B98="X",IF(AN98="","Afectat sau NU?",IF(AN98="DA",IF(((AI98+AJ98)-(AE98+AF98))*24&lt;-720,"Neinformat",((AI98+AJ98)-(AE98+AF98))*24),"Nu a fost afectat producator/consumator")),"")</f>
        <v>0.53333333332557231</v>
      </c>
      <c r="AV98" s="116">
        <f t="shared" ref="AV98" si="273">IF(B98="X",IF(AN98="DA",IF(AU98&lt;6,LEN(TRIM(U98))-LEN(SUBSTITUTE(U98,CHAR(44),""))+1,0),"-"),"")</f>
        <v>47</v>
      </c>
      <c r="AW98" s="119">
        <f t="shared" ref="AW98" si="274">IF(B98="X",IF(AN98="DA",LEN(TRIM(U98))-LEN(SUBSTITUTE(U98,CHAR(44),""))+1,"-"),"")</f>
        <v>47</v>
      </c>
      <c r="AX98" s="115">
        <f t="shared" ref="AX98" si="275">IF(B98="X",IF(AN98="","Afectat sau NU?",IF(AN98="DA",((AG98+AH98)-(AE98+AF98))*24,"Nu a fost afectat producator/consumator")),"")</f>
        <v>6.2499999999417923</v>
      </c>
      <c r="AY98" s="116">
        <f t="shared" ref="AY98" si="276">IF(B98="X",IF(AN98="DA",IF(AX98&gt;24,IF(BA98="NU",0,LEN(TRIM(V98))-LEN(SUBSTITUTE(V98,CHAR(44),""))+1),0),"-"),"")</f>
        <v>0</v>
      </c>
      <c r="AZ98" s="117">
        <f t="shared" ref="AZ98" si="277">IF(B98="X",IF(AN98="DA",IF(AX98&gt;24,LEN(TRIM(V98))-LEN(SUBSTITUTE(V98,CHAR(44),""))+1,0),"-"),"")</f>
        <v>0</v>
      </c>
      <c r="BA98" s="64"/>
      <c r="BB98" s="64"/>
      <c r="BC98" s="64"/>
      <c r="BD98" s="64"/>
      <c r="BE98" s="64"/>
      <c r="BF98" s="120" t="str">
        <f t="shared" ref="BF98" si="278">IF(C98="X",IF(AN98="","Afectat sau NU?",IF(AN98="DA",IF(AK98="","Neinformat",NETWORKDAYS(AK98+AL98,AE98+AF98,$BS$2:$BS$14)-2),"Nu a fost afectat producator/consumator")),"")</f>
        <v/>
      </c>
      <c r="BG98" s="116" t="str">
        <f t="shared" ref="BG98" si="279">IF(C98="X",IF(AN98="DA",IF(AND(BF98&gt;=5,AK98&lt;&gt;""),LEN(TRIM(V98))-LEN(SUBSTITUTE(V98,CHAR(44),""))+1,0),"-"),"")</f>
        <v/>
      </c>
      <c r="BH98" s="117" t="str">
        <f t="shared" ref="BH98" si="280">IF(C98="X",IF(AN98="DA",LEN(TRIM(V98))-LEN(SUBSTITUTE(V98,CHAR(44),""))+1,"-"),"")</f>
        <v/>
      </c>
      <c r="BI98" s="121" t="str">
        <f t="shared" ref="BI98" si="281">IF(C98="X",IF(AN98="","Afectat sau NU?",IF(AN98="DA",IF(AI98="","Neinformat",NETWORKDAYS(AI98+AJ98,AE98+AF98,$BS$2:$BS$14)-2),"Nu a fost afectat producator/consumator")),"")</f>
        <v/>
      </c>
      <c r="BJ98" s="116" t="str">
        <f t="shared" ref="BJ98" si="282">IF(C98="X",IF(AN98="DA",IF(AND(BI98&gt;=5,AI98&lt;&gt;""),LEN(TRIM(U98))-LEN(SUBSTITUTE(U98,CHAR(44),""))+1,0),"-"),"")</f>
        <v/>
      </c>
      <c r="BK98" s="119" t="str">
        <f t="shared" ref="BK98" si="283">IF(C98="X",IF(AN98="DA",LEN(TRIM(U98))-LEN(SUBSTITUTE(U98,CHAR(44),""))+1,"-"),"")</f>
        <v/>
      </c>
      <c r="BL98" s="120" t="str">
        <f t="shared" ref="BL98" si="284">IF(C98="X",IF(AN98="","Afectat sau NU?",IF(AN98="DA",((AG98+AH98)-(Z98+AA98))*24,"Nu a fost afectat producator/consumator")),"")</f>
        <v/>
      </c>
      <c r="BM98" s="116" t="str">
        <f t="shared" ref="BM98" si="285">IF(C98="X",IF(AN98&lt;&gt;"DA","-",IF(AND(AN98="DA",BL98&lt;=0),LEN(TRIM(V98))-LEN(SUBSTITUTE(V98,CHAR(44),""))+1+LEN(TRIM(U98))-LEN(SUBSTITUTE(U98,CHAR(44),""))+1,0)),"")</f>
        <v/>
      </c>
      <c r="BN98" s="117" t="str">
        <f t="shared" ref="BN98" si="286">IF(C98="X",IF(AN98="DA",LEN(TRIM(V98))-LEN(SUBSTITUTE(V98,CHAR(44),""))+1+LEN(TRIM(U98))-LEN(SUBSTITUTE(U98,CHAR(44),""))+1,"-"),"")</f>
        <v/>
      </c>
    </row>
    <row r="99" spans="1:66" s="10" customFormat="1" ht="243" thickBot="1" x14ac:dyDescent="0.3">
      <c r="A99" s="184">
        <f t="shared" si="232"/>
        <v>83</v>
      </c>
      <c r="B99" s="124" t="s">
        <v>66</v>
      </c>
      <c r="C99" s="124" t="s">
        <v>86</v>
      </c>
      <c r="D99" s="125" t="s">
        <v>319</v>
      </c>
      <c r="E99" s="185">
        <v>17263</v>
      </c>
      <c r="F99" s="185" t="s">
        <v>205</v>
      </c>
      <c r="G99" s="185" t="s">
        <v>203</v>
      </c>
      <c r="H99" s="187">
        <v>500598.14</v>
      </c>
      <c r="I99" s="187">
        <v>401110.15</v>
      </c>
      <c r="J99" s="187">
        <v>500598.14</v>
      </c>
      <c r="K99" s="187">
        <v>401110.15</v>
      </c>
      <c r="L99" s="185" t="s">
        <v>86</v>
      </c>
      <c r="M99" s="185" t="s">
        <v>86</v>
      </c>
      <c r="N99" s="185" t="s">
        <v>206</v>
      </c>
      <c r="O99" s="185" t="s">
        <v>320</v>
      </c>
      <c r="P99" s="185" t="s">
        <v>86</v>
      </c>
      <c r="Q99" s="185" t="s">
        <v>86</v>
      </c>
      <c r="R99" s="185" t="s">
        <v>86</v>
      </c>
      <c r="S99" s="185" t="s">
        <v>86</v>
      </c>
      <c r="T99" s="185" t="s">
        <v>88</v>
      </c>
      <c r="U99" s="185" t="s">
        <v>318</v>
      </c>
      <c r="V99" s="185" t="s">
        <v>129</v>
      </c>
      <c r="W99" s="127" t="s">
        <v>86</v>
      </c>
      <c r="X99" s="112">
        <v>44118</v>
      </c>
      <c r="Y99" s="111">
        <v>0.39930555555555558</v>
      </c>
      <c r="Z99" s="112">
        <v>44118</v>
      </c>
      <c r="AA99" s="111">
        <v>0.58333333333333337</v>
      </c>
      <c r="AB99" s="124" t="s">
        <v>209</v>
      </c>
      <c r="AC99" s="185" t="s">
        <v>314</v>
      </c>
      <c r="AD99" s="189"/>
      <c r="AE99" s="232">
        <v>44118</v>
      </c>
      <c r="AF99" s="233">
        <v>0.39930555555555558</v>
      </c>
      <c r="AG99" s="234">
        <v>44118</v>
      </c>
      <c r="AH99" s="233">
        <v>0.55902777777777779</v>
      </c>
      <c r="AI99" s="234">
        <v>44118</v>
      </c>
      <c r="AJ99" s="233">
        <v>0.4069444444444445</v>
      </c>
      <c r="AK99" s="234">
        <v>44118</v>
      </c>
      <c r="AL99" s="233">
        <v>0.39999999999999997</v>
      </c>
      <c r="AM99" s="235" t="s">
        <v>321</v>
      </c>
      <c r="AN99" s="235" t="s">
        <v>313</v>
      </c>
      <c r="AO99" s="211"/>
      <c r="AP99" s="132"/>
      <c r="AQ99" s="77"/>
      <c r="AR99" s="115">
        <f t="shared" ref="AR99:AR102" si="287">IF(B99="X",IF(AN99="","Afectat sau NU?",IF(AN99="DA",IF(((AK99+AL99)-(AE99+AF99))*24&lt;-720,"Neinformat",((AK99+AL99)-(AE99+AF99))*24),"Nu a fost afectat producator/consumator")),"")</f>
        <v>1.6666666720993817E-2</v>
      </c>
      <c r="AS99" s="116">
        <f t="shared" ref="AS99:AS102" si="288">IF(B99="X",IF(AN99="DA",IF(AR99&lt;6,LEN(TRIM(V99))-LEN(SUBSTITUTE(V99,CHAR(44),""))+1,0),"-"),"")</f>
        <v>1</v>
      </c>
      <c r="AT99" s="117">
        <f t="shared" ref="AT99:AT102" si="289">IF(B99="X",IF(AN99="DA",LEN(TRIM(V99))-LEN(SUBSTITUTE(V99,CHAR(44),""))+1,"-"),"")</f>
        <v>1</v>
      </c>
      <c r="AU99" s="118">
        <f t="shared" ref="AU99:AU102" si="290">IF(B99="X",IF(AN99="","Afectat sau NU?",IF(AN99="DA",IF(((AI99+AJ99)-(AE99+AF99))*24&lt;-720,"Neinformat",((AI99+AJ99)-(AE99+AF99))*24),"Nu a fost afectat producator/consumator")),"")</f>
        <v>0.18333333340706304</v>
      </c>
      <c r="AV99" s="116">
        <f t="shared" ref="AV99:AV102" si="291">IF(B99="X",IF(AN99="DA",IF(AU99&lt;6,LEN(TRIM(U99))-LEN(SUBSTITUTE(U99,CHAR(44),""))+1,0),"-"),"")</f>
        <v>47</v>
      </c>
      <c r="AW99" s="119">
        <f t="shared" ref="AW99:AW102" si="292">IF(B99="X",IF(AN99="DA",LEN(TRIM(U99))-LEN(SUBSTITUTE(U99,CHAR(44),""))+1,"-"),"")</f>
        <v>47</v>
      </c>
      <c r="AX99" s="115">
        <f t="shared" ref="AX99:AX102" si="293">IF(B99="X",IF(AN99="","Afectat sau NU?",IF(AN99="DA",((AG99+AH99)-(AE99+AF99))*24,"Nu a fost afectat producator/consumator")),"")</f>
        <v>3.8333333334303461</v>
      </c>
      <c r="AY99" s="116">
        <f t="shared" ref="AY99:AY102" si="294">IF(B99="X",IF(AN99="DA",IF(AX99&gt;24,IF(BA99="NU",0,LEN(TRIM(V99))-LEN(SUBSTITUTE(V99,CHAR(44),""))+1),0),"-"),"")</f>
        <v>0</v>
      </c>
      <c r="AZ99" s="117">
        <f t="shared" ref="AZ99:AZ102" si="295">IF(B99="X",IF(AN99="DA",IF(AX99&gt;24,LEN(TRIM(V99))-LEN(SUBSTITUTE(V99,CHAR(44),""))+1,0),"-"),"")</f>
        <v>0</v>
      </c>
      <c r="BA99" s="64"/>
      <c r="BB99" s="64"/>
      <c r="BC99" s="64"/>
      <c r="BD99" s="64"/>
      <c r="BE99" s="64"/>
      <c r="BF99" s="120" t="str">
        <f t="shared" ref="BF99:BF102" si="296">IF(C99="X",IF(AN99="","Afectat sau NU?",IF(AN99="DA",IF(AK99="","Neinformat",NETWORKDAYS(AK99+AL99,AE99+AF99,$BS$2:$BS$14)-2),"Nu a fost afectat producator/consumator")),"")</f>
        <v/>
      </c>
      <c r="BG99" s="116" t="str">
        <f t="shared" ref="BG99:BG102" si="297">IF(C99="X",IF(AN99="DA",IF(AND(BF99&gt;=5,AK99&lt;&gt;""),LEN(TRIM(V99))-LEN(SUBSTITUTE(V99,CHAR(44),""))+1,0),"-"),"")</f>
        <v/>
      </c>
      <c r="BH99" s="117" t="str">
        <f t="shared" ref="BH99:BH102" si="298">IF(C99="X",IF(AN99="DA",LEN(TRIM(V99))-LEN(SUBSTITUTE(V99,CHAR(44),""))+1,"-"),"")</f>
        <v/>
      </c>
      <c r="BI99" s="121" t="str">
        <f t="shared" ref="BI99:BI102" si="299">IF(C99="X",IF(AN99="","Afectat sau NU?",IF(AN99="DA",IF(AI99="","Neinformat",NETWORKDAYS(AI99+AJ99,AE99+AF99,$BS$2:$BS$14)-2),"Nu a fost afectat producator/consumator")),"")</f>
        <v/>
      </c>
      <c r="BJ99" s="116" t="str">
        <f t="shared" ref="BJ99:BJ102" si="300">IF(C99="X",IF(AN99="DA",IF(AND(BI99&gt;=5,AI99&lt;&gt;""),LEN(TRIM(U99))-LEN(SUBSTITUTE(U99,CHAR(44),""))+1,0),"-"),"")</f>
        <v/>
      </c>
      <c r="BK99" s="119" t="str">
        <f t="shared" ref="BK99:BK102" si="301">IF(C99="X",IF(AN99="DA",LEN(TRIM(U99))-LEN(SUBSTITUTE(U99,CHAR(44),""))+1,"-"),"")</f>
        <v/>
      </c>
      <c r="BL99" s="120" t="str">
        <f t="shared" ref="BL99:BL102" si="302">IF(C99="X",IF(AN99="","Afectat sau NU?",IF(AN99="DA",((AG99+AH99)-(Z99+AA99))*24,"Nu a fost afectat producator/consumator")),"")</f>
        <v/>
      </c>
      <c r="BM99" s="116" t="str">
        <f t="shared" ref="BM99:BM102" si="303">IF(C99="X",IF(AN99&lt;&gt;"DA","-",IF(AND(AN99="DA",BL99&lt;=0),LEN(TRIM(V99))-LEN(SUBSTITUTE(V99,CHAR(44),""))+1+LEN(TRIM(U99))-LEN(SUBSTITUTE(U99,CHAR(44),""))+1,0)),"")</f>
        <v/>
      </c>
      <c r="BN99" s="117" t="str">
        <f t="shared" ref="BN99:BN102" si="304">IF(C99="X",IF(AN99="DA",LEN(TRIM(V99))-LEN(SUBSTITUTE(V99,CHAR(44),""))+1+LEN(TRIM(U99))-LEN(SUBSTITUTE(U99,CHAR(44),""))+1,"-"),"")</f>
        <v/>
      </c>
    </row>
    <row r="100" spans="1:66" s="10" customFormat="1" ht="243" thickBot="1" x14ac:dyDescent="0.3">
      <c r="A100" s="184">
        <f t="shared" si="232"/>
        <v>84</v>
      </c>
      <c r="B100" s="124" t="s">
        <v>66</v>
      </c>
      <c r="C100" s="124" t="s">
        <v>86</v>
      </c>
      <c r="D100" s="125" t="s">
        <v>878</v>
      </c>
      <c r="E100" s="185">
        <v>174897</v>
      </c>
      <c r="F100" s="185" t="s">
        <v>419</v>
      </c>
      <c r="G100" s="185" t="s">
        <v>417</v>
      </c>
      <c r="H100" s="187">
        <v>669494.85</v>
      </c>
      <c r="I100" s="187">
        <v>517076.88</v>
      </c>
      <c r="J100" s="187">
        <v>669494.85</v>
      </c>
      <c r="K100" s="187">
        <v>517076.88</v>
      </c>
      <c r="L100" s="185" t="s">
        <v>86</v>
      </c>
      <c r="M100" s="185" t="s">
        <v>86</v>
      </c>
      <c r="N100" s="185" t="s">
        <v>418</v>
      </c>
      <c r="O100" s="185" t="s">
        <v>416</v>
      </c>
      <c r="P100" s="185" t="s">
        <v>86</v>
      </c>
      <c r="Q100" s="185" t="s">
        <v>86</v>
      </c>
      <c r="R100" s="185" t="s">
        <v>86</v>
      </c>
      <c r="S100" s="185" t="s">
        <v>86</v>
      </c>
      <c r="T100" s="185" t="s">
        <v>88</v>
      </c>
      <c r="U100" s="185" t="s">
        <v>318</v>
      </c>
      <c r="V100" s="185" t="s">
        <v>129</v>
      </c>
      <c r="W100" s="127" t="s">
        <v>86</v>
      </c>
      <c r="X100" s="112">
        <v>44119</v>
      </c>
      <c r="Y100" s="111">
        <v>0.875</v>
      </c>
      <c r="Z100" s="112">
        <v>44120</v>
      </c>
      <c r="AA100" s="111">
        <v>0.3125</v>
      </c>
      <c r="AB100" s="124" t="s">
        <v>68</v>
      </c>
      <c r="AC100" s="185" t="s">
        <v>314</v>
      </c>
      <c r="AD100" s="189"/>
      <c r="AE100" s="232">
        <v>44119</v>
      </c>
      <c r="AF100" s="233">
        <v>0.875</v>
      </c>
      <c r="AG100" s="234">
        <v>44120</v>
      </c>
      <c r="AH100" s="233">
        <v>0.3125</v>
      </c>
      <c r="AI100" s="234">
        <v>44119</v>
      </c>
      <c r="AJ100" s="233">
        <v>0.97916666666666663</v>
      </c>
      <c r="AK100" s="234">
        <v>44119</v>
      </c>
      <c r="AL100" s="233">
        <v>0.875</v>
      </c>
      <c r="AM100" s="235" t="s">
        <v>86</v>
      </c>
      <c r="AN100" s="235" t="s">
        <v>313</v>
      </c>
      <c r="AO100" s="211"/>
      <c r="AP100" s="132"/>
      <c r="AQ100" s="77"/>
      <c r="AR100" s="115">
        <f t="shared" ref="AR100" si="305">IF(B100="X",IF(AN100="","Afectat sau NU?",IF(AN100="DA",IF(((AK100+AL100)-(AE100+AF100))*24&lt;-720,"Neinformat",((AK100+AL100)-(AE100+AF100))*24),"Nu a fost afectat producator/consumator")),"")</f>
        <v>0</v>
      </c>
      <c r="AS100" s="116">
        <f t="shared" ref="AS100" si="306">IF(B100="X",IF(AN100="DA",IF(AR100&lt;6,LEN(TRIM(V100))-LEN(SUBSTITUTE(V100,CHAR(44),""))+1,0),"-"),"")</f>
        <v>1</v>
      </c>
      <c r="AT100" s="117">
        <f t="shared" ref="AT100" si="307">IF(B100="X",IF(AN100="DA",LEN(TRIM(V100))-LEN(SUBSTITUTE(V100,CHAR(44),""))+1,"-"),"")</f>
        <v>1</v>
      </c>
      <c r="AU100" s="118">
        <f t="shared" ref="AU100" si="308">IF(B100="X",IF(AN100="","Afectat sau NU?",IF(AN100="DA",IF(((AI100+AJ100)-(AE100+AF100))*24&lt;-720,"Neinformat",((AI100+AJ100)-(AE100+AF100))*24),"Nu a fost afectat producator/consumator")),"")</f>
        <v>2.4999999999417923</v>
      </c>
      <c r="AV100" s="116">
        <f t="shared" ref="AV100" si="309">IF(B100="X",IF(AN100="DA",IF(AU100&lt;6,LEN(TRIM(U100))-LEN(SUBSTITUTE(U100,CHAR(44),""))+1,0),"-"),"")</f>
        <v>47</v>
      </c>
      <c r="AW100" s="119">
        <f t="shared" ref="AW100" si="310">IF(B100="X",IF(AN100="DA",LEN(TRIM(U100))-LEN(SUBSTITUTE(U100,CHAR(44),""))+1,"-"),"")</f>
        <v>47</v>
      </c>
      <c r="AX100" s="115">
        <f t="shared" ref="AX100" si="311">IF(B100="X",IF(AN100="","Afectat sau NU?",IF(AN100="DA",((AG100+AH100)-(AE100+AF100))*24,"Nu a fost afectat producator/consumator")),"")</f>
        <v>10.5</v>
      </c>
      <c r="AY100" s="116">
        <f t="shared" ref="AY100" si="312">IF(B100="X",IF(AN100="DA",IF(AX100&gt;24,IF(BA100="NU",0,LEN(TRIM(V100))-LEN(SUBSTITUTE(V100,CHAR(44),""))+1),0),"-"),"")</f>
        <v>0</v>
      </c>
      <c r="AZ100" s="117">
        <f t="shared" ref="AZ100" si="313">IF(B100="X",IF(AN100="DA",IF(AX100&gt;24,LEN(TRIM(V100))-LEN(SUBSTITUTE(V100,CHAR(44),""))+1,0),"-"),"")</f>
        <v>0</v>
      </c>
      <c r="BA100" s="64"/>
      <c r="BB100" s="64"/>
      <c r="BC100" s="64"/>
      <c r="BD100" s="64"/>
      <c r="BE100" s="64"/>
      <c r="BF100" s="120" t="str">
        <f t="shared" ref="BF100" si="314">IF(C100="X",IF(AN100="","Afectat sau NU?",IF(AN100="DA",IF(AK100="","Neinformat",NETWORKDAYS(AK100+AL100,AE100+AF100,$BS$2:$BS$14)-2),"Nu a fost afectat producator/consumator")),"")</f>
        <v/>
      </c>
      <c r="BG100" s="116" t="str">
        <f t="shared" ref="BG100" si="315">IF(C100="X",IF(AN100="DA",IF(AND(BF100&gt;=5,AK100&lt;&gt;""),LEN(TRIM(V100))-LEN(SUBSTITUTE(V100,CHAR(44),""))+1,0),"-"),"")</f>
        <v/>
      </c>
      <c r="BH100" s="117" t="str">
        <f t="shared" ref="BH100" si="316">IF(C100="X",IF(AN100="DA",LEN(TRIM(V100))-LEN(SUBSTITUTE(V100,CHAR(44),""))+1,"-"),"")</f>
        <v/>
      </c>
      <c r="BI100" s="121" t="str">
        <f t="shared" ref="BI100" si="317">IF(C100="X",IF(AN100="","Afectat sau NU?",IF(AN100="DA",IF(AI100="","Neinformat",NETWORKDAYS(AI100+AJ100,AE100+AF100,$BS$2:$BS$14)-2),"Nu a fost afectat producator/consumator")),"")</f>
        <v/>
      </c>
      <c r="BJ100" s="116" t="str">
        <f t="shared" ref="BJ100" si="318">IF(C100="X",IF(AN100="DA",IF(AND(BI100&gt;=5,AI100&lt;&gt;""),LEN(TRIM(U100))-LEN(SUBSTITUTE(U100,CHAR(44),""))+1,0),"-"),"")</f>
        <v/>
      </c>
      <c r="BK100" s="119" t="str">
        <f t="shared" ref="BK100" si="319">IF(C100="X",IF(AN100="DA",LEN(TRIM(U100))-LEN(SUBSTITUTE(U100,CHAR(44),""))+1,"-"),"")</f>
        <v/>
      </c>
      <c r="BL100" s="120" t="str">
        <f t="shared" ref="BL100" si="320">IF(C100="X",IF(AN100="","Afectat sau NU?",IF(AN100="DA",((AG100+AH100)-(Z100+AA100))*24,"Nu a fost afectat producator/consumator")),"")</f>
        <v/>
      </c>
      <c r="BM100" s="116" t="str">
        <f t="shared" ref="BM100" si="321">IF(C100="X",IF(AN100&lt;&gt;"DA","-",IF(AND(AN100="DA",BL100&lt;=0),LEN(TRIM(V100))-LEN(SUBSTITUTE(V100,CHAR(44),""))+1+LEN(TRIM(U100))-LEN(SUBSTITUTE(U100,CHAR(44),""))+1,0)),"")</f>
        <v/>
      </c>
      <c r="BN100" s="117" t="str">
        <f t="shared" ref="BN100" si="322">IF(C100="X",IF(AN100="DA",LEN(TRIM(V100))-LEN(SUBSTITUTE(V100,CHAR(44),""))+1+LEN(TRIM(U100))-LEN(SUBSTITUTE(U100,CHAR(44),""))+1,"-"),"")</f>
        <v/>
      </c>
    </row>
    <row r="101" spans="1:66" s="10" customFormat="1" ht="71.25" x14ac:dyDescent="0.25">
      <c r="A101" s="66">
        <f>SUM(1,A100)</f>
        <v>85</v>
      </c>
      <c r="B101" s="67" t="s">
        <v>66</v>
      </c>
      <c r="C101" s="67" t="s">
        <v>86</v>
      </c>
      <c r="D101" s="160" t="s">
        <v>322</v>
      </c>
      <c r="E101" s="67">
        <v>76709</v>
      </c>
      <c r="F101" s="67" t="s">
        <v>323</v>
      </c>
      <c r="G101" s="67" t="s">
        <v>324</v>
      </c>
      <c r="H101" s="69">
        <v>695489.22</v>
      </c>
      <c r="I101" s="69">
        <v>484890.48</v>
      </c>
      <c r="J101" s="69">
        <v>695489.22</v>
      </c>
      <c r="K101" s="69">
        <v>484890.48</v>
      </c>
      <c r="L101" s="67" t="s">
        <v>86</v>
      </c>
      <c r="M101" s="67" t="s">
        <v>86</v>
      </c>
      <c r="N101" s="67" t="s">
        <v>340</v>
      </c>
      <c r="O101" s="67" t="s">
        <v>341</v>
      </c>
      <c r="P101" s="67" t="s">
        <v>86</v>
      </c>
      <c r="Q101" s="67" t="s">
        <v>86</v>
      </c>
      <c r="R101" s="67" t="s">
        <v>86</v>
      </c>
      <c r="S101" s="67" t="s">
        <v>86</v>
      </c>
      <c r="T101" s="67" t="s">
        <v>88</v>
      </c>
      <c r="U101" s="67" t="s">
        <v>347</v>
      </c>
      <c r="V101" s="67" t="s">
        <v>344</v>
      </c>
      <c r="W101" s="70" t="s">
        <v>86</v>
      </c>
      <c r="X101" s="71">
        <v>44126</v>
      </c>
      <c r="Y101" s="72">
        <v>0.2951388888888889</v>
      </c>
      <c r="Z101" s="71">
        <v>44126</v>
      </c>
      <c r="AA101" s="72">
        <v>0.70833333333333337</v>
      </c>
      <c r="AB101" s="67" t="s">
        <v>295</v>
      </c>
      <c r="AC101" s="67" t="s">
        <v>314</v>
      </c>
      <c r="AD101" s="73"/>
      <c r="AE101" s="238">
        <v>44126</v>
      </c>
      <c r="AF101" s="239">
        <v>0.2951388888888889</v>
      </c>
      <c r="AG101" s="241">
        <v>44126</v>
      </c>
      <c r="AH101" s="239">
        <v>0.68055555555555547</v>
      </c>
      <c r="AI101" s="241">
        <v>44126</v>
      </c>
      <c r="AJ101" s="239">
        <v>0.31041666666666667</v>
      </c>
      <c r="AK101" s="241">
        <v>44126</v>
      </c>
      <c r="AL101" s="239">
        <v>0.30138888888888887</v>
      </c>
      <c r="AM101" s="242" t="s">
        <v>346</v>
      </c>
      <c r="AN101" s="242" t="s">
        <v>313</v>
      </c>
      <c r="AO101" s="223"/>
      <c r="AP101" s="76"/>
      <c r="AQ101" s="77"/>
      <c r="AR101" s="78">
        <f t="shared" si="287"/>
        <v>0.1499999999650754</v>
      </c>
      <c r="AS101" s="79">
        <f t="shared" si="288"/>
        <v>1</v>
      </c>
      <c r="AT101" s="80">
        <f t="shared" si="289"/>
        <v>1</v>
      </c>
      <c r="AU101" s="78">
        <f t="shared" si="290"/>
        <v>0.36666666663950309</v>
      </c>
      <c r="AV101" s="79">
        <f t="shared" si="291"/>
        <v>13</v>
      </c>
      <c r="AW101" s="80">
        <f t="shared" si="292"/>
        <v>13</v>
      </c>
      <c r="AX101" s="78">
        <f t="shared" si="293"/>
        <v>9.2499999999417923</v>
      </c>
      <c r="AY101" s="79">
        <f t="shared" si="294"/>
        <v>0</v>
      </c>
      <c r="AZ101" s="80">
        <f t="shared" si="295"/>
        <v>0</v>
      </c>
      <c r="BA101" s="64"/>
      <c r="BB101" s="64"/>
      <c r="BC101" s="64"/>
      <c r="BD101" s="64"/>
      <c r="BE101" s="64"/>
      <c r="BF101" s="83" t="str">
        <f t="shared" si="296"/>
        <v/>
      </c>
      <c r="BG101" s="79" t="str">
        <f t="shared" si="297"/>
        <v/>
      </c>
      <c r="BH101" s="80" t="str">
        <f t="shared" si="298"/>
        <v/>
      </c>
      <c r="BI101" s="83" t="str">
        <f t="shared" si="299"/>
        <v/>
      </c>
      <c r="BJ101" s="79" t="str">
        <f t="shared" si="300"/>
        <v/>
      </c>
      <c r="BK101" s="80" t="str">
        <f t="shared" si="301"/>
        <v/>
      </c>
      <c r="BL101" s="83" t="str">
        <f t="shared" si="302"/>
        <v/>
      </c>
      <c r="BM101" s="79" t="str">
        <f t="shared" si="303"/>
        <v/>
      </c>
      <c r="BN101" s="80" t="str">
        <f t="shared" si="304"/>
        <v/>
      </c>
    </row>
    <row r="102" spans="1:66" s="10" customFormat="1" ht="29.25" thickBot="1" x14ac:dyDescent="0.3">
      <c r="A102" s="184">
        <f t="shared" si="232"/>
        <v>86</v>
      </c>
      <c r="B102" s="185" t="s">
        <v>66</v>
      </c>
      <c r="C102" s="236" t="s">
        <v>86</v>
      </c>
      <c r="D102" s="186" t="s">
        <v>322</v>
      </c>
      <c r="E102" s="237">
        <v>76166</v>
      </c>
      <c r="F102" s="185" t="s">
        <v>342</v>
      </c>
      <c r="G102" s="185" t="s">
        <v>324</v>
      </c>
      <c r="H102" s="187">
        <v>695290.48</v>
      </c>
      <c r="I102" s="187">
        <v>477000.47</v>
      </c>
      <c r="J102" s="187">
        <v>695290.48</v>
      </c>
      <c r="K102" s="187">
        <v>477000.47</v>
      </c>
      <c r="L102" s="185" t="s">
        <v>86</v>
      </c>
      <c r="M102" s="185" t="s">
        <v>86</v>
      </c>
      <c r="N102" s="185" t="s">
        <v>86</v>
      </c>
      <c r="O102" s="185" t="s">
        <v>86</v>
      </c>
      <c r="P102" s="185" t="s">
        <v>86</v>
      </c>
      <c r="Q102" s="185" t="s">
        <v>86</v>
      </c>
      <c r="R102" s="185" t="s">
        <v>343</v>
      </c>
      <c r="S102" s="185" t="s">
        <v>342</v>
      </c>
      <c r="T102" s="185" t="s">
        <v>114</v>
      </c>
      <c r="U102" s="185" t="s">
        <v>345</v>
      </c>
      <c r="V102" s="185" t="s">
        <v>345</v>
      </c>
      <c r="W102" s="188" t="s">
        <v>86</v>
      </c>
      <c r="X102" s="112">
        <v>44126</v>
      </c>
      <c r="Y102" s="111">
        <v>0.29652777777777778</v>
      </c>
      <c r="Z102" s="112">
        <v>44126</v>
      </c>
      <c r="AA102" s="111">
        <v>0.70833333333333337</v>
      </c>
      <c r="AB102" s="185" t="s">
        <v>295</v>
      </c>
      <c r="AC102" s="185" t="s">
        <v>314</v>
      </c>
      <c r="AD102" s="189"/>
      <c r="AE102" s="240">
        <v>44126</v>
      </c>
      <c r="AF102" s="233">
        <v>0.29652777777777778</v>
      </c>
      <c r="AG102" s="234">
        <v>44126</v>
      </c>
      <c r="AH102" s="233">
        <v>0.68263888888888891</v>
      </c>
      <c r="AI102" s="234">
        <v>44126</v>
      </c>
      <c r="AJ102" s="233">
        <v>0.30833333333333335</v>
      </c>
      <c r="AK102" s="234">
        <v>44126</v>
      </c>
      <c r="AL102" s="233">
        <v>0.30208333333333331</v>
      </c>
      <c r="AM102" s="235" t="s">
        <v>346</v>
      </c>
      <c r="AN102" s="235" t="s">
        <v>313</v>
      </c>
      <c r="AO102" s="211"/>
      <c r="AP102" s="114"/>
      <c r="AQ102" s="77"/>
      <c r="AR102" s="191">
        <f t="shared" si="287"/>
        <v>0.13333333341870457</v>
      </c>
      <c r="AS102" s="192">
        <f t="shared" si="288"/>
        <v>1</v>
      </c>
      <c r="AT102" s="194">
        <f t="shared" si="289"/>
        <v>1</v>
      </c>
      <c r="AU102" s="191">
        <f t="shared" si="290"/>
        <v>0.28333333338377997</v>
      </c>
      <c r="AV102" s="192">
        <f t="shared" si="291"/>
        <v>1</v>
      </c>
      <c r="AW102" s="194">
        <f t="shared" si="292"/>
        <v>1</v>
      </c>
      <c r="AX102" s="191">
        <f t="shared" si="293"/>
        <v>9.2666666666627862</v>
      </c>
      <c r="AY102" s="192">
        <f t="shared" si="294"/>
        <v>0</v>
      </c>
      <c r="AZ102" s="194">
        <f t="shared" si="295"/>
        <v>0</v>
      </c>
      <c r="BA102" s="64"/>
      <c r="BB102" s="64"/>
      <c r="BC102" s="64"/>
      <c r="BD102" s="64"/>
      <c r="BE102" s="64"/>
      <c r="BF102" s="196" t="str">
        <f t="shared" si="296"/>
        <v/>
      </c>
      <c r="BG102" s="192" t="str">
        <f t="shared" si="297"/>
        <v/>
      </c>
      <c r="BH102" s="194" t="str">
        <f t="shared" si="298"/>
        <v/>
      </c>
      <c r="BI102" s="196" t="str">
        <f t="shared" si="299"/>
        <v/>
      </c>
      <c r="BJ102" s="192" t="str">
        <f t="shared" si="300"/>
        <v/>
      </c>
      <c r="BK102" s="194" t="str">
        <f t="shared" si="301"/>
        <v/>
      </c>
      <c r="BL102" s="196" t="str">
        <f t="shared" si="302"/>
        <v/>
      </c>
      <c r="BM102" s="192" t="str">
        <f t="shared" si="303"/>
        <v/>
      </c>
      <c r="BN102" s="194" t="str">
        <f t="shared" si="304"/>
        <v/>
      </c>
    </row>
    <row r="103" spans="1:66" s="10" customFormat="1" ht="234" customHeight="1" thickBot="1" x14ac:dyDescent="0.3">
      <c r="A103" s="140">
        <f t="shared" si="232"/>
        <v>87</v>
      </c>
      <c r="B103" s="141" t="s">
        <v>66</v>
      </c>
      <c r="C103" s="141" t="s">
        <v>86</v>
      </c>
      <c r="D103" s="142" t="s">
        <v>879</v>
      </c>
      <c r="E103" s="141">
        <v>116527</v>
      </c>
      <c r="F103" s="141" t="s">
        <v>348</v>
      </c>
      <c r="G103" s="141" t="s">
        <v>148</v>
      </c>
      <c r="H103" s="143">
        <v>478337.54</v>
      </c>
      <c r="I103" s="143">
        <v>526538</v>
      </c>
      <c r="J103" s="143">
        <v>478337.54</v>
      </c>
      <c r="K103" s="143">
        <v>526538</v>
      </c>
      <c r="L103" s="141" t="s">
        <v>86</v>
      </c>
      <c r="M103" s="141" t="s">
        <v>86</v>
      </c>
      <c r="N103" s="141" t="s">
        <v>349</v>
      </c>
      <c r="O103" s="141" t="s">
        <v>350</v>
      </c>
      <c r="P103" s="141" t="s">
        <v>86</v>
      </c>
      <c r="Q103" s="141" t="s">
        <v>86</v>
      </c>
      <c r="R103" s="141" t="s">
        <v>86</v>
      </c>
      <c r="S103" s="141" t="s">
        <v>86</v>
      </c>
      <c r="T103" s="141" t="s">
        <v>88</v>
      </c>
      <c r="U103" s="141" t="s">
        <v>351</v>
      </c>
      <c r="V103" s="141" t="s">
        <v>89</v>
      </c>
      <c r="W103" s="144" t="s">
        <v>86</v>
      </c>
      <c r="X103" s="145">
        <v>44127</v>
      </c>
      <c r="Y103" s="146">
        <v>0.64583333333333337</v>
      </c>
      <c r="Z103" s="145">
        <v>44127</v>
      </c>
      <c r="AA103" s="146">
        <v>0.70833333333333337</v>
      </c>
      <c r="AB103" s="141" t="s">
        <v>69</v>
      </c>
      <c r="AC103" s="141" t="s">
        <v>314</v>
      </c>
      <c r="AD103" s="147"/>
      <c r="AE103" s="232">
        <v>44127</v>
      </c>
      <c r="AF103" s="233">
        <v>0.64583333333333337</v>
      </c>
      <c r="AG103" s="234">
        <v>44127</v>
      </c>
      <c r="AH103" s="233">
        <v>0.71875</v>
      </c>
      <c r="AI103" s="234">
        <v>44127</v>
      </c>
      <c r="AJ103" s="233">
        <v>0.6694444444444444</v>
      </c>
      <c r="AK103" s="234">
        <v>44127</v>
      </c>
      <c r="AL103" s="233">
        <v>0.65902777777777777</v>
      </c>
      <c r="AM103" s="235" t="s">
        <v>86</v>
      </c>
      <c r="AN103" s="235" t="s">
        <v>313</v>
      </c>
      <c r="AO103" s="211"/>
      <c r="AP103" s="132"/>
      <c r="AQ103" s="77"/>
      <c r="AR103" s="115">
        <f t="shared" ref="AR103" si="323">IF(B103="X",IF(AN103="","Afectat sau NU?",IF(AN103="DA",IF(((AK103+AL103)-(AE103+AF103))*24&lt;-720,"Neinformat",((AK103+AL103)-(AE103+AF103))*24),"Nu a fost afectat producator/consumator")),"")</f>
        <v>0.31666666665114462</v>
      </c>
      <c r="AS103" s="116">
        <f t="shared" ref="AS103" si="324">IF(B103="X",IF(AN103="DA",IF(AR103&lt;6,LEN(TRIM(V103))-LEN(SUBSTITUTE(V103,CHAR(44),""))+1,0),"-"),"")</f>
        <v>1</v>
      </c>
      <c r="AT103" s="117">
        <f t="shared" ref="AT103" si="325">IF(B103="X",IF(AN103="DA",LEN(TRIM(V103))-LEN(SUBSTITUTE(V103,CHAR(44),""))+1,"-"),"")</f>
        <v>1</v>
      </c>
      <c r="AU103" s="118">
        <f t="shared" ref="AU103" si="326">IF(B103="X",IF(AN103="","Afectat sau NU?",IF(AN103="DA",IF(((AI103+AJ103)-(AE103+AF103))*24&lt;-720,"Neinformat",((AI103+AJ103)-(AE103+AF103))*24),"Nu a fost afectat producator/consumator")),"")</f>
        <v>0.56666666659293696</v>
      </c>
      <c r="AV103" s="116">
        <f t="shared" ref="AV103" si="327">IF(B103="X",IF(AN103="DA",IF(AU103&lt;6,LEN(TRIM(U103))-LEN(SUBSTITUTE(U103,CHAR(44),""))+1,0),"-"),"")</f>
        <v>45</v>
      </c>
      <c r="AW103" s="119">
        <f t="shared" ref="AW103" si="328">IF(B103="X",IF(AN103="DA",LEN(TRIM(U103))-LEN(SUBSTITUTE(U103,CHAR(44),""))+1,"-"),"")</f>
        <v>45</v>
      </c>
      <c r="AX103" s="115">
        <f t="shared" ref="AX103" si="329">IF(B103="X",IF(AN103="","Afectat sau NU?",IF(AN103="DA",((AG103+AH103)-(AE103+AF103))*24,"Nu a fost afectat producator/consumator")),"")</f>
        <v>1.7499999999417923</v>
      </c>
      <c r="AY103" s="116">
        <f t="shared" ref="AY103" si="330">IF(B103="X",IF(AN103="DA",IF(AX103&gt;24,IF(BA103="NU",0,LEN(TRIM(V103))-LEN(SUBSTITUTE(V103,CHAR(44),""))+1),0),"-"),"")</f>
        <v>0</v>
      </c>
      <c r="AZ103" s="117">
        <f t="shared" ref="AZ103" si="331">IF(B103="X",IF(AN103="DA",IF(AX103&gt;24,LEN(TRIM(V103))-LEN(SUBSTITUTE(V103,CHAR(44),""))+1,0),"-"),"")</f>
        <v>0</v>
      </c>
      <c r="BA103" s="64"/>
      <c r="BB103" s="64"/>
      <c r="BC103" s="64"/>
      <c r="BD103" s="64"/>
      <c r="BE103" s="64"/>
      <c r="BF103" s="120" t="str">
        <f t="shared" ref="BF103" si="332">IF(C103="X",IF(AN103="","Afectat sau NU?",IF(AN103="DA",IF(AK103="","Neinformat",NETWORKDAYS(AK103+AL103,AE103+AF103,$BS$2:$BS$14)-2),"Nu a fost afectat producator/consumator")),"")</f>
        <v/>
      </c>
      <c r="BG103" s="116" t="str">
        <f t="shared" ref="BG103" si="333">IF(C103="X",IF(AN103="DA",IF(AND(BF103&gt;=5,AK103&lt;&gt;""),LEN(TRIM(V103))-LEN(SUBSTITUTE(V103,CHAR(44),""))+1,0),"-"),"")</f>
        <v/>
      </c>
      <c r="BH103" s="117" t="str">
        <f t="shared" ref="BH103" si="334">IF(C103="X",IF(AN103="DA",LEN(TRIM(V103))-LEN(SUBSTITUTE(V103,CHAR(44),""))+1,"-"),"")</f>
        <v/>
      </c>
      <c r="BI103" s="121" t="str">
        <f t="shared" ref="BI103" si="335">IF(C103="X",IF(AN103="","Afectat sau NU?",IF(AN103="DA",IF(AI103="","Neinformat",NETWORKDAYS(AI103+AJ103,AE103+AF103,$BS$2:$BS$14)-2),"Nu a fost afectat producator/consumator")),"")</f>
        <v/>
      </c>
      <c r="BJ103" s="116" t="str">
        <f t="shared" ref="BJ103" si="336">IF(C103="X",IF(AN103="DA",IF(AND(BI103&gt;=5,AI103&lt;&gt;""),LEN(TRIM(U103))-LEN(SUBSTITUTE(U103,CHAR(44),""))+1,0),"-"),"")</f>
        <v/>
      </c>
      <c r="BK103" s="119" t="str">
        <f t="shared" ref="BK103" si="337">IF(C103="X",IF(AN103="DA",LEN(TRIM(U103))-LEN(SUBSTITUTE(U103,CHAR(44),""))+1,"-"),"")</f>
        <v/>
      </c>
      <c r="BL103" s="120" t="str">
        <f t="shared" ref="BL103" si="338">IF(C103="X",IF(AN103="","Afectat sau NU?",IF(AN103="DA",((AG103+AH103)-(Z103+AA103))*24,"Nu a fost afectat producator/consumator")),"")</f>
        <v/>
      </c>
      <c r="BM103" s="116" t="str">
        <f t="shared" ref="BM103" si="339">IF(C103="X",IF(AN103&lt;&gt;"DA","-",IF(AND(AN103="DA",BL103&lt;=0),LEN(TRIM(V103))-LEN(SUBSTITUTE(V103,CHAR(44),""))+1+LEN(TRIM(U103))-LEN(SUBSTITUTE(U103,CHAR(44),""))+1,0)),"")</f>
        <v/>
      </c>
      <c r="BN103" s="117" t="str">
        <f t="shared" ref="BN103" si="340">IF(C103="X",IF(AN103="DA",LEN(TRIM(V103))-LEN(SUBSTITUTE(V103,CHAR(44),""))+1+LEN(TRIM(U103))-LEN(SUBSTITUTE(U103,CHAR(44),""))+1,"-"),"")</f>
        <v/>
      </c>
    </row>
    <row r="104" spans="1:66" s="10" customFormat="1" ht="29.25" thickBot="1" x14ac:dyDescent="0.3">
      <c r="A104" s="140">
        <f t="shared" si="232"/>
        <v>88</v>
      </c>
      <c r="B104" s="141" t="s">
        <v>66</v>
      </c>
      <c r="C104" s="141" t="s">
        <v>86</v>
      </c>
      <c r="D104" s="142" t="s">
        <v>353</v>
      </c>
      <c r="E104" s="141">
        <v>70101</v>
      </c>
      <c r="F104" s="141" t="s">
        <v>354</v>
      </c>
      <c r="G104" s="141" t="s">
        <v>250</v>
      </c>
      <c r="H104" s="143">
        <v>399102.24</v>
      </c>
      <c r="I104" s="143">
        <v>320723.83</v>
      </c>
      <c r="J104" s="143">
        <v>399102.24</v>
      </c>
      <c r="K104" s="143">
        <v>320723.83</v>
      </c>
      <c r="L104" s="141" t="s">
        <v>86</v>
      </c>
      <c r="M104" s="141" t="s">
        <v>86</v>
      </c>
      <c r="N104" s="141" t="s">
        <v>355</v>
      </c>
      <c r="O104" s="141" t="s">
        <v>356</v>
      </c>
      <c r="P104" s="141" t="s">
        <v>86</v>
      </c>
      <c r="Q104" s="141" t="s">
        <v>86</v>
      </c>
      <c r="R104" s="141" t="s">
        <v>86</v>
      </c>
      <c r="S104" s="141" t="s">
        <v>86</v>
      </c>
      <c r="T104" s="141" t="s">
        <v>97</v>
      </c>
      <c r="U104" s="141" t="s">
        <v>352</v>
      </c>
      <c r="V104" s="141" t="s">
        <v>275</v>
      </c>
      <c r="W104" s="144" t="s">
        <v>86</v>
      </c>
      <c r="X104" s="145">
        <v>44131</v>
      </c>
      <c r="Y104" s="146">
        <v>0.3840277777777778</v>
      </c>
      <c r="Z104" s="145">
        <v>44131</v>
      </c>
      <c r="AA104" s="146">
        <v>0.79166666666666663</v>
      </c>
      <c r="AB104" s="141" t="s">
        <v>209</v>
      </c>
      <c r="AC104" s="141" t="s">
        <v>314</v>
      </c>
      <c r="AD104" s="147"/>
      <c r="AE104" s="232">
        <v>44131</v>
      </c>
      <c r="AF104" s="233">
        <v>0.3840277777777778</v>
      </c>
      <c r="AG104" s="234">
        <v>44131</v>
      </c>
      <c r="AH104" s="233">
        <v>0.55277777777777781</v>
      </c>
      <c r="AI104" s="234">
        <v>44131</v>
      </c>
      <c r="AJ104" s="233">
        <v>0.39930555555555558</v>
      </c>
      <c r="AK104" s="234">
        <v>44131</v>
      </c>
      <c r="AL104" s="233">
        <v>0.39374999999999999</v>
      </c>
      <c r="AM104" s="235" t="s">
        <v>86</v>
      </c>
      <c r="AN104" s="235" t="s">
        <v>313</v>
      </c>
      <c r="AO104" s="211"/>
      <c r="AP104" s="132"/>
      <c r="AQ104" s="77"/>
      <c r="AR104" s="115">
        <f t="shared" ref="AR104" si="341">IF(B104="X",IF(AN104="","Afectat sau NU?",IF(AN104="DA",IF(((AK104+AL104)-(AE104+AF104))*24&lt;-720,"Neinformat",((AK104+AL104)-(AE104+AF104))*24),"Nu a fost afectat producator/consumator")),"")</f>
        <v>0.2333333333954215</v>
      </c>
      <c r="AS104" s="116">
        <f t="shared" ref="AS104" si="342">IF(B104="X",IF(AN104="DA",IF(AR104&lt;6,LEN(TRIM(V104))-LEN(SUBSTITUTE(V104,CHAR(44),""))+1,0),"-"),"")</f>
        <v>1</v>
      </c>
      <c r="AT104" s="117">
        <f t="shared" ref="AT104" si="343">IF(B104="X",IF(AN104="DA",LEN(TRIM(V104))-LEN(SUBSTITUTE(V104,CHAR(44),""))+1,"-"),"")</f>
        <v>1</v>
      </c>
      <c r="AU104" s="118">
        <f t="shared" ref="AU104" si="344">IF(B104="X",IF(AN104="","Afectat sau NU?",IF(AN104="DA",IF(((AI104+AJ104)-(AE104+AF104))*24&lt;-720,"Neinformat",((AI104+AJ104)-(AE104+AF104))*24),"Nu a fost afectat producator/consumator")),"")</f>
        <v>0.36666666663950309</v>
      </c>
      <c r="AV104" s="116">
        <f t="shared" ref="AV104" si="345">IF(B104="X",IF(AN104="DA",IF(AU104&lt;6,LEN(TRIM(U104))-LEN(SUBSTITUTE(U104,CHAR(44),""))+1,0),"-"),"")</f>
        <v>2</v>
      </c>
      <c r="AW104" s="119">
        <f t="shared" ref="AW104" si="346">IF(B104="X",IF(AN104="DA",LEN(TRIM(U104))-LEN(SUBSTITUTE(U104,CHAR(44),""))+1,"-"),"")</f>
        <v>2</v>
      </c>
      <c r="AX104" s="115">
        <f t="shared" ref="AX104" si="347">IF(B104="X",IF(AN104="","Afectat sau NU?",IF(AN104="DA",((AG104+AH104)-(AE104+AF104))*24,"Nu a fost afectat producator/consumator")),"")</f>
        <v>4.0499999999301508</v>
      </c>
      <c r="AY104" s="116">
        <f t="shared" ref="AY104" si="348">IF(B104="X",IF(AN104="DA",IF(AX104&gt;24,IF(BA104="NU",0,LEN(TRIM(V104))-LEN(SUBSTITUTE(V104,CHAR(44),""))+1),0),"-"),"")</f>
        <v>0</v>
      </c>
      <c r="AZ104" s="117">
        <f t="shared" ref="AZ104" si="349">IF(B104="X",IF(AN104="DA",IF(AX104&gt;24,LEN(TRIM(V104))-LEN(SUBSTITUTE(V104,CHAR(44),""))+1,0),"-"),"")</f>
        <v>0</v>
      </c>
      <c r="BA104" s="64"/>
      <c r="BB104" s="64"/>
      <c r="BC104" s="64"/>
      <c r="BD104" s="64"/>
      <c r="BE104" s="64"/>
      <c r="BF104" s="120" t="str">
        <f t="shared" ref="BF104" si="350">IF(C104="X",IF(AN104="","Afectat sau NU?",IF(AN104="DA",IF(AK104="","Neinformat",NETWORKDAYS(AK104+AL104,AE104+AF104,$BS$2:$BS$14)-2),"Nu a fost afectat producator/consumator")),"")</f>
        <v/>
      </c>
      <c r="BG104" s="116" t="str">
        <f t="shared" ref="BG104" si="351">IF(C104="X",IF(AN104="DA",IF(AND(BF104&gt;=5,AK104&lt;&gt;""),LEN(TRIM(V104))-LEN(SUBSTITUTE(V104,CHAR(44),""))+1,0),"-"),"")</f>
        <v/>
      </c>
      <c r="BH104" s="117" t="str">
        <f t="shared" ref="BH104" si="352">IF(C104="X",IF(AN104="DA",LEN(TRIM(V104))-LEN(SUBSTITUTE(V104,CHAR(44),""))+1,"-"),"")</f>
        <v/>
      </c>
      <c r="BI104" s="121" t="str">
        <f t="shared" ref="BI104" si="353">IF(C104="X",IF(AN104="","Afectat sau NU?",IF(AN104="DA",IF(AI104="","Neinformat",NETWORKDAYS(AI104+AJ104,AE104+AF104,$BS$2:$BS$14)-2),"Nu a fost afectat producator/consumator")),"")</f>
        <v/>
      </c>
      <c r="BJ104" s="116" t="str">
        <f t="shared" ref="BJ104" si="354">IF(C104="X",IF(AN104="DA",IF(AND(BI104&gt;=5,AI104&lt;&gt;""),LEN(TRIM(U104))-LEN(SUBSTITUTE(U104,CHAR(44),""))+1,0),"-"),"")</f>
        <v/>
      </c>
      <c r="BK104" s="119" t="str">
        <f t="shared" ref="BK104" si="355">IF(C104="X",IF(AN104="DA",LEN(TRIM(U104))-LEN(SUBSTITUTE(U104,CHAR(44),""))+1,"-"),"")</f>
        <v/>
      </c>
      <c r="BL104" s="120" t="str">
        <f t="shared" ref="BL104" si="356">IF(C104="X",IF(AN104="","Afectat sau NU?",IF(AN104="DA",((AG104+AH104)-(Z104+AA104))*24,"Nu a fost afectat producator/consumator")),"")</f>
        <v/>
      </c>
      <c r="BM104" s="116" t="str">
        <f t="shared" ref="BM104" si="357">IF(C104="X",IF(AN104&lt;&gt;"DA","-",IF(AND(AN104="DA",BL104&lt;=0),LEN(TRIM(V104))-LEN(SUBSTITUTE(V104,CHAR(44),""))+1+LEN(TRIM(U104))-LEN(SUBSTITUTE(U104,CHAR(44),""))+1,0)),"")</f>
        <v/>
      </c>
      <c r="BN104" s="117" t="str">
        <f t="shared" ref="BN104" si="358">IF(C104="X",IF(AN104="DA",LEN(TRIM(V104))-LEN(SUBSTITUTE(V104,CHAR(44),""))+1+LEN(TRIM(U104))-LEN(SUBSTITUTE(U104,CHAR(44),""))+1,"-"),"")</f>
        <v/>
      </c>
    </row>
    <row r="105" spans="1:66" s="10" customFormat="1" ht="214.5" thickBot="1" x14ac:dyDescent="0.3">
      <c r="A105" s="140">
        <f t="shared" si="232"/>
        <v>89</v>
      </c>
      <c r="B105" s="141" t="s">
        <v>66</v>
      </c>
      <c r="C105" s="141" t="s">
        <v>86</v>
      </c>
      <c r="D105" s="142" t="s">
        <v>357</v>
      </c>
      <c r="E105" s="141">
        <v>7419</v>
      </c>
      <c r="F105" s="141" t="s">
        <v>358</v>
      </c>
      <c r="G105" s="141" t="s">
        <v>359</v>
      </c>
      <c r="H105" s="143">
        <v>397685.98</v>
      </c>
      <c r="I105" s="143">
        <v>511910.97</v>
      </c>
      <c r="J105" s="143">
        <v>397685.98</v>
      </c>
      <c r="K105" s="143">
        <v>511910.97</v>
      </c>
      <c r="L105" s="141" t="s">
        <v>86</v>
      </c>
      <c r="M105" s="141" t="s">
        <v>86</v>
      </c>
      <c r="N105" s="141" t="s">
        <v>360</v>
      </c>
      <c r="O105" s="141" t="s">
        <v>358</v>
      </c>
      <c r="P105" s="141" t="s">
        <v>86</v>
      </c>
      <c r="Q105" s="141" t="s">
        <v>86</v>
      </c>
      <c r="R105" s="141" t="s">
        <v>86</v>
      </c>
      <c r="S105" s="141" t="s">
        <v>86</v>
      </c>
      <c r="T105" s="141" t="s">
        <v>88</v>
      </c>
      <c r="U105" s="141" t="s">
        <v>351</v>
      </c>
      <c r="V105" s="141" t="s">
        <v>89</v>
      </c>
      <c r="W105" s="144" t="s">
        <v>86</v>
      </c>
      <c r="X105" s="145">
        <v>44132</v>
      </c>
      <c r="Y105" s="146">
        <v>0.33333333333333331</v>
      </c>
      <c r="Z105" s="145">
        <v>44132</v>
      </c>
      <c r="AA105" s="146">
        <v>0.58333333333333337</v>
      </c>
      <c r="AB105" s="141" t="s">
        <v>69</v>
      </c>
      <c r="AC105" s="141" t="s">
        <v>314</v>
      </c>
      <c r="AD105" s="147"/>
      <c r="AE105" s="232">
        <v>44132</v>
      </c>
      <c r="AF105" s="233">
        <v>0.33333333333333331</v>
      </c>
      <c r="AG105" s="234">
        <v>44132</v>
      </c>
      <c r="AH105" s="233">
        <v>0.58333333333333337</v>
      </c>
      <c r="AI105" s="234">
        <v>44132</v>
      </c>
      <c r="AJ105" s="233">
        <v>0.34236111111111112</v>
      </c>
      <c r="AK105" s="234">
        <v>44132</v>
      </c>
      <c r="AL105" s="233">
        <v>0.3347222222222222</v>
      </c>
      <c r="AM105" s="235" t="s">
        <v>86</v>
      </c>
      <c r="AN105" s="235" t="s">
        <v>313</v>
      </c>
      <c r="AO105" s="211"/>
      <c r="AP105" s="132"/>
      <c r="AQ105" s="77"/>
      <c r="AR105" s="115">
        <f t="shared" ref="AR105" si="359">IF(B105="X",IF(AN105="","Afectat sau NU?",IF(AN105="DA",IF(((AK105+AL105)-(AE105+AF105))*24&lt;-720,"Neinformat",((AK105+AL105)-(AE105+AF105))*24),"Nu a fost afectat producator/consumator")),"")</f>
        <v>3.3333333267364651E-2</v>
      </c>
      <c r="AS105" s="116">
        <f t="shared" ref="AS105" si="360">IF(B105="X",IF(AN105="DA",IF(AR105&lt;6,LEN(TRIM(V105))-LEN(SUBSTITUTE(V105,CHAR(44),""))+1,0),"-"),"")</f>
        <v>1</v>
      </c>
      <c r="AT105" s="117">
        <f t="shared" ref="AT105" si="361">IF(B105="X",IF(AN105="DA",LEN(TRIM(V105))-LEN(SUBSTITUTE(V105,CHAR(44),""))+1,"-"),"")</f>
        <v>1</v>
      </c>
      <c r="AU105" s="118">
        <f t="shared" ref="AU105" si="362">IF(B105="X",IF(AN105="","Afectat sau NU?",IF(AN105="DA",IF(((AI105+AJ105)-(AE105+AF105))*24&lt;-720,"Neinformat",((AI105+AJ105)-(AE105+AF105))*24),"Nu a fost afectat producator/consumator")),"")</f>
        <v>0.21666666667442769</v>
      </c>
      <c r="AV105" s="116">
        <f t="shared" ref="AV105" si="363">IF(B105="X",IF(AN105="DA",IF(AU105&lt;6,LEN(TRIM(U105))-LEN(SUBSTITUTE(U105,CHAR(44),""))+1,0),"-"),"")</f>
        <v>45</v>
      </c>
      <c r="AW105" s="119">
        <f t="shared" ref="AW105" si="364">IF(B105="X",IF(AN105="DA",LEN(TRIM(U105))-LEN(SUBSTITUTE(U105,CHAR(44),""))+1,"-"),"")</f>
        <v>45</v>
      </c>
      <c r="AX105" s="115">
        <f t="shared" ref="AX105" si="365">IF(B105="X",IF(AN105="","Afectat sau NU?",IF(AN105="DA",((AG105+AH105)-(AE105+AF105))*24,"Nu a fost afectat producator/consumator")),"")</f>
        <v>6</v>
      </c>
      <c r="AY105" s="116">
        <f t="shared" ref="AY105" si="366">IF(B105="X",IF(AN105="DA",IF(AX105&gt;24,IF(BA105="NU",0,LEN(TRIM(V105))-LEN(SUBSTITUTE(V105,CHAR(44),""))+1),0),"-"),"")</f>
        <v>0</v>
      </c>
      <c r="AZ105" s="117">
        <f t="shared" ref="AZ105" si="367">IF(B105="X",IF(AN105="DA",IF(AX105&gt;24,LEN(TRIM(V105))-LEN(SUBSTITUTE(V105,CHAR(44),""))+1,0),"-"),"")</f>
        <v>0</v>
      </c>
      <c r="BA105" s="64"/>
      <c r="BB105" s="64"/>
      <c r="BC105" s="64"/>
      <c r="BD105" s="64"/>
      <c r="BE105" s="64"/>
      <c r="BF105" s="120" t="str">
        <f t="shared" ref="BF105" si="368">IF(C105="X",IF(AN105="","Afectat sau NU?",IF(AN105="DA",IF(AK105="","Neinformat",NETWORKDAYS(AK105+AL105,AE105+AF105,$BS$2:$BS$14)-2),"Nu a fost afectat producator/consumator")),"")</f>
        <v/>
      </c>
      <c r="BG105" s="116" t="str">
        <f t="shared" ref="BG105" si="369">IF(C105="X",IF(AN105="DA",IF(AND(BF105&gt;=5,AK105&lt;&gt;""),LEN(TRIM(V105))-LEN(SUBSTITUTE(V105,CHAR(44),""))+1,0),"-"),"")</f>
        <v/>
      </c>
      <c r="BH105" s="117" t="str">
        <f t="shared" ref="BH105" si="370">IF(C105="X",IF(AN105="DA",LEN(TRIM(V105))-LEN(SUBSTITUTE(V105,CHAR(44),""))+1,"-"),"")</f>
        <v/>
      </c>
      <c r="BI105" s="121" t="str">
        <f t="shared" ref="BI105" si="371">IF(C105="X",IF(AN105="","Afectat sau NU?",IF(AN105="DA",IF(AI105="","Neinformat",NETWORKDAYS(AI105+AJ105,AE105+AF105,$BS$2:$BS$14)-2),"Nu a fost afectat producator/consumator")),"")</f>
        <v/>
      </c>
      <c r="BJ105" s="116" t="str">
        <f t="shared" ref="BJ105" si="372">IF(C105="X",IF(AN105="DA",IF(AND(BI105&gt;=5,AI105&lt;&gt;""),LEN(TRIM(U105))-LEN(SUBSTITUTE(U105,CHAR(44),""))+1,0),"-"),"")</f>
        <v/>
      </c>
      <c r="BK105" s="119" t="str">
        <f t="shared" ref="BK105" si="373">IF(C105="X",IF(AN105="DA",LEN(TRIM(U105))-LEN(SUBSTITUTE(U105,CHAR(44),""))+1,"-"),"")</f>
        <v/>
      </c>
      <c r="BL105" s="120" t="str">
        <f t="shared" ref="BL105" si="374">IF(C105="X",IF(AN105="","Afectat sau NU?",IF(AN105="DA",((AG105+AH105)-(Z105+AA105))*24,"Nu a fost afectat producator/consumator")),"")</f>
        <v/>
      </c>
      <c r="BM105" s="116" t="str">
        <f t="shared" ref="BM105" si="375">IF(C105="X",IF(AN105&lt;&gt;"DA","-",IF(AND(AN105="DA",BL105&lt;=0),LEN(TRIM(V105))-LEN(SUBSTITUTE(V105,CHAR(44),""))+1+LEN(TRIM(U105))-LEN(SUBSTITUTE(U105,CHAR(44),""))+1,0)),"")</f>
        <v/>
      </c>
      <c r="BN105" s="117" t="str">
        <f t="shared" ref="BN105" si="376">IF(C105="X",IF(AN105="DA",LEN(TRIM(V105))-LEN(SUBSTITUTE(V105,CHAR(44),""))+1+LEN(TRIM(U105))-LEN(SUBSTITUTE(U105,CHAR(44),""))+1,"-"),"")</f>
        <v/>
      </c>
    </row>
    <row r="106" spans="1:66" s="10" customFormat="1" ht="129.75" customHeight="1" thickBot="1" x14ac:dyDescent="0.3">
      <c r="A106" s="158">
        <f t="shared" si="232"/>
        <v>90</v>
      </c>
      <c r="B106" s="159" t="s">
        <v>66</v>
      </c>
      <c r="C106" s="159" t="s">
        <v>86</v>
      </c>
      <c r="D106" s="160" t="s">
        <v>736</v>
      </c>
      <c r="E106" s="159">
        <v>26671</v>
      </c>
      <c r="F106" s="159" t="s">
        <v>361</v>
      </c>
      <c r="G106" s="159" t="s">
        <v>362</v>
      </c>
      <c r="H106" s="161">
        <v>257019.14</v>
      </c>
      <c r="I106" s="161">
        <v>624573.64</v>
      </c>
      <c r="J106" s="161">
        <v>257019.14</v>
      </c>
      <c r="K106" s="161">
        <v>624573.64</v>
      </c>
      <c r="L106" s="159" t="s">
        <v>86</v>
      </c>
      <c r="M106" s="159" t="s">
        <v>86</v>
      </c>
      <c r="N106" s="159" t="s">
        <v>363</v>
      </c>
      <c r="O106" s="159" t="s">
        <v>364</v>
      </c>
      <c r="P106" s="159" t="s">
        <v>86</v>
      </c>
      <c r="Q106" s="159" t="s">
        <v>86</v>
      </c>
      <c r="R106" s="159" t="s">
        <v>86</v>
      </c>
      <c r="S106" s="159" t="s">
        <v>86</v>
      </c>
      <c r="T106" s="159" t="s">
        <v>88</v>
      </c>
      <c r="U106" s="159" t="s">
        <v>367</v>
      </c>
      <c r="V106" s="159" t="s">
        <v>365</v>
      </c>
      <c r="W106" s="162" t="s">
        <v>86</v>
      </c>
      <c r="X106" s="163">
        <v>44137</v>
      </c>
      <c r="Y106" s="164">
        <v>0.4236111111111111</v>
      </c>
      <c r="Z106" s="163">
        <v>44137</v>
      </c>
      <c r="AA106" s="164">
        <v>0.54166666666666663</v>
      </c>
      <c r="AB106" s="159" t="s">
        <v>366</v>
      </c>
      <c r="AC106" s="159" t="s">
        <v>314</v>
      </c>
      <c r="AD106" s="165"/>
      <c r="AE106" s="243">
        <v>44137</v>
      </c>
      <c r="AF106" s="244">
        <v>0.4236111111111111</v>
      </c>
      <c r="AG106" s="245">
        <v>44137</v>
      </c>
      <c r="AH106" s="244">
        <v>0.54166666666666663</v>
      </c>
      <c r="AI106" s="245">
        <v>44137</v>
      </c>
      <c r="AJ106" s="244">
        <v>0.47500000000000003</v>
      </c>
      <c r="AK106" s="245">
        <v>44137</v>
      </c>
      <c r="AL106" s="244">
        <v>0.45624999999999999</v>
      </c>
      <c r="AM106" s="246" t="s">
        <v>86</v>
      </c>
      <c r="AN106" s="246" t="s">
        <v>313</v>
      </c>
      <c r="AO106" s="218"/>
      <c r="AP106" s="219"/>
      <c r="AQ106" s="77"/>
      <c r="AR106" s="133">
        <f t="shared" ref="AR106" si="377">IF(B106="X",IF(AN106="","Afectat sau NU?",IF(AN106="DA",IF(((AK106+AL106)-(AE106+AF106))*24&lt;-720,"Neinformat",((AK106+AL106)-(AE106+AF106))*24),"Nu a fost afectat producator/consumator")),"")</f>
        <v>0.78333333344198763</v>
      </c>
      <c r="AS106" s="134">
        <f t="shared" ref="AS106" si="378">IF(B106="X",IF(AN106="DA",IF(AR106&lt;6,LEN(TRIM(V106))-LEN(SUBSTITUTE(V106,CHAR(44),""))+1,0),"-"),"")</f>
        <v>1</v>
      </c>
      <c r="AT106" s="135">
        <f t="shared" ref="AT106" si="379">IF(B106="X",IF(AN106="DA",LEN(TRIM(V106))-LEN(SUBSTITUTE(V106,CHAR(44),""))+1,"-"),"")</f>
        <v>1</v>
      </c>
      <c r="AU106" s="136">
        <f t="shared" ref="AU106" si="380">IF(B106="X",IF(AN106="","Afectat sau NU?",IF(AN106="DA",IF(((AI106+AJ106)-(AE106+AF106))*24&lt;-720,"Neinformat",((AI106+AJ106)-(AE106+AF106))*24),"Nu a fost afectat producator/consumator")),"")</f>
        <v>1.2333333333372138</v>
      </c>
      <c r="AV106" s="134">
        <f t="shared" ref="AV106" si="381">IF(B106="X",IF(AN106="DA",IF(AU106&lt;6,LEN(TRIM(U106))-LEN(SUBSTITUTE(U106,CHAR(44),""))+1,0),"-"),"")</f>
        <v>24</v>
      </c>
      <c r="AW106" s="137">
        <f t="shared" ref="AW106" si="382">IF(B106="X",IF(AN106="DA",LEN(TRIM(U106))-LEN(SUBSTITUTE(U106,CHAR(44),""))+1,"-"),"")</f>
        <v>24</v>
      </c>
      <c r="AX106" s="133">
        <f t="shared" ref="AX106" si="383">IF(B106="X",IF(AN106="","Afectat sau NU?",IF(AN106="DA",((AG106+AH106)-(AE106+AF106))*24,"Nu a fost afectat producator/consumator")),"")</f>
        <v>2.8333333333139308</v>
      </c>
      <c r="AY106" s="134">
        <f t="shared" ref="AY106" si="384">IF(B106="X",IF(AN106="DA",IF(AX106&gt;24,IF(BA106="NU",0,LEN(TRIM(V106))-LEN(SUBSTITUTE(V106,CHAR(44),""))+1),0),"-"),"")</f>
        <v>0</v>
      </c>
      <c r="AZ106" s="135">
        <f t="shared" ref="AZ106" si="385">IF(B106="X",IF(AN106="DA",IF(AX106&gt;24,LEN(TRIM(V106))-LEN(SUBSTITUTE(V106,CHAR(44),""))+1,0),"-"),"")</f>
        <v>0</v>
      </c>
      <c r="BA106" s="64"/>
      <c r="BB106" s="64"/>
      <c r="BC106" s="64"/>
      <c r="BD106" s="64"/>
      <c r="BE106" s="64"/>
      <c r="BF106" s="138" t="str">
        <f t="shared" ref="BF106" si="386">IF(C106="X",IF(AN106="","Afectat sau NU?",IF(AN106="DA",IF(AK106="","Neinformat",NETWORKDAYS(AK106+AL106,AE106+AF106,$BS$2:$BS$14)-2),"Nu a fost afectat producator/consumator")),"")</f>
        <v/>
      </c>
      <c r="BG106" s="134" t="str">
        <f t="shared" ref="BG106" si="387">IF(C106="X",IF(AN106="DA",IF(AND(BF106&gt;=5,AK106&lt;&gt;""),LEN(TRIM(V106))-LEN(SUBSTITUTE(V106,CHAR(44),""))+1,0),"-"),"")</f>
        <v/>
      </c>
      <c r="BH106" s="135" t="str">
        <f t="shared" ref="BH106" si="388">IF(C106="X",IF(AN106="DA",LEN(TRIM(V106))-LEN(SUBSTITUTE(V106,CHAR(44),""))+1,"-"),"")</f>
        <v/>
      </c>
      <c r="BI106" s="139" t="str">
        <f t="shared" ref="BI106" si="389">IF(C106="X",IF(AN106="","Afectat sau NU?",IF(AN106="DA",IF(AI106="","Neinformat",NETWORKDAYS(AI106+AJ106,AE106+AF106,$BS$2:$BS$14)-2),"Nu a fost afectat producator/consumator")),"")</f>
        <v/>
      </c>
      <c r="BJ106" s="134" t="str">
        <f t="shared" ref="BJ106" si="390">IF(C106="X",IF(AN106="DA",IF(AND(BI106&gt;=5,AI106&lt;&gt;""),LEN(TRIM(U106))-LEN(SUBSTITUTE(U106,CHAR(44),""))+1,0),"-"),"")</f>
        <v/>
      </c>
      <c r="BK106" s="137" t="str">
        <f t="shared" ref="BK106" si="391">IF(C106="X",IF(AN106="DA",LEN(TRIM(U106))-LEN(SUBSTITUTE(U106,CHAR(44),""))+1,"-"),"")</f>
        <v/>
      </c>
      <c r="BL106" s="138" t="str">
        <f t="shared" ref="BL106" si="392">IF(C106="X",IF(AN106="","Afectat sau NU?",IF(AN106="DA",((AG106+AH106)-(Z106+AA106))*24,"Nu a fost afectat producator/consumator")),"")</f>
        <v/>
      </c>
      <c r="BM106" s="134" t="str">
        <f t="shared" ref="BM106" si="393">IF(C106="X",IF(AN106&lt;&gt;"DA","-",IF(AND(AN106="DA",BL106&lt;=0),LEN(TRIM(V106))-LEN(SUBSTITUTE(V106,CHAR(44),""))+1+LEN(TRIM(U106))-LEN(SUBSTITUTE(U106,CHAR(44),""))+1,0)),"")</f>
        <v/>
      </c>
      <c r="BN106" s="135" t="str">
        <f t="shared" ref="BN106" si="394">IF(C106="X",IF(AN106="DA",LEN(TRIM(V106))-LEN(SUBSTITUTE(V106,CHAR(44),""))+1+LEN(TRIM(U106))-LEN(SUBSTITUTE(U106,CHAR(44),""))+1,"-"),"")</f>
        <v/>
      </c>
    </row>
    <row r="107" spans="1:66" s="10" customFormat="1" ht="213.75" x14ac:dyDescent="0.25">
      <c r="A107" s="66">
        <f t="shared" si="232"/>
        <v>91</v>
      </c>
      <c r="B107" s="67" t="s">
        <v>66</v>
      </c>
      <c r="C107" s="67" t="s">
        <v>86</v>
      </c>
      <c r="D107" s="68" t="s">
        <v>368</v>
      </c>
      <c r="E107" s="67">
        <v>20830</v>
      </c>
      <c r="F107" s="67" t="s">
        <v>369</v>
      </c>
      <c r="G107" s="67" t="s">
        <v>68</v>
      </c>
      <c r="H107" s="69">
        <v>612544.18000000005</v>
      </c>
      <c r="I107" s="69">
        <v>546881.67000000004</v>
      </c>
      <c r="J107" s="69">
        <v>612544.18000000005</v>
      </c>
      <c r="K107" s="69">
        <v>546881.67000000004</v>
      </c>
      <c r="L107" s="67" t="s">
        <v>86</v>
      </c>
      <c r="M107" s="67" t="s">
        <v>86</v>
      </c>
      <c r="N107" s="67" t="s">
        <v>372</v>
      </c>
      <c r="O107" s="67" t="s">
        <v>369</v>
      </c>
      <c r="P107" s="67" t="s">
        <v>86</v>
      </c>
      <c r="Q107" s="67" t="s">
        <v>86</v>
      </c>
      <c r="R107" s="67" t="s">
        <v>86</v>
      </c>
      <c r="S107" s="67" t="s">
        <v>86</v>
      </c>
      <c r="T107" s="67" t="s">
        <v>88</v>
      </c>
      <c r="U107" s="67" t="s">
        <v>351</v>
      </c>
      <c r="V107" s="67" t="s">
        <v>89</v>
      </c>
      <c r="W107" s="70" t="s">
        <v>86</v>
      </c>
      <c r="X107" s="71">
        <v>44139</v>
      </c>
      <c r="Y107" s="72">
        <v>0.37777777777777777</v>
      </c>
      <c r="Z107" s="71">
        <v>44139</v>
      </c>
      <c r="AA107" s="72">
        <v>0.70833333333333337</v>
      </c>
      <c r="AB107" s="67" t="s">
        <v>68</v>
      </c>
      <c r="AC107" s="67" t="s">
        <v>314</v>
      </c>
      <c r="AD107" s="73"/>
      <c r="AE107" s="238">
        <v>44139</v>
      </c>
      <c r="AF107" s="239">
        <v>0.37777777777777777</v>
      </c>
      <c r="AG107" s="241">
        <v>44139</v>
      </c>
      <c r="AH107" s="239">
        <v>0.70833333333333337</v>
      </c>
      <c r="AI107" s="241">
        <v>44139</v>
      </c>
      <c r="AJ107" s="239">
        <v>0.39305555555555555</v>
      </c>
      <c r="AK107" s="241">
        <v>44139</v>
      </c>
      <c r="AL107" s="239">
        <v>0.38194444444444442</v>
      </c>
      <c r="AM107" s="242" t="s">
        <v>376</v>
      </c>
      <c r="AN107" s="242" t="s">
        <v>313</v>
      </c>
      <c r="AO107" s="223"/>
      <c r="AP107" s="76"/>
      <c r="AQ107" s="77"/>
      <c r="AR107" s="78">
        <f t="shared" ref="AR107:AR109" si="395">IF(B107="X",IF(AN107="","Afectat sau NU?",IF(AN107="DA",IF(((AK107+AL107)-(AE107+AF107))*24&lt;-720,"Neinformat",((AK107+AL107)-(AE107+AF107))*24),"Nu a fost afectat producator/consumator")),"")</f>
        <v>9.9999999976716936E-2</v>
      </c>
      <c r="AS107" s="79">
        <f t="shared" ref="AS107:AS109" si="396">IF(B107="X",IF(AN107="DA",IF(AR107&lt;6,LEN(TRIM(V107))-LEN(SUBSTITUTE(V107,CHAR(44),""))+1,0),"-"),"")</f>
        <v>1</v>
      </c>
      <c r="AT107" s="82">
        <f t="shared" ref="AT107:AT109" si="397">IF(B107="X",IF(AN107="DA",LEN(TRIM(V107))-LEN(SUBSTITUTE(V107,CHAR(44),""))+1,"-"),"")</f>
        <v>1</v>
      </c>
      <c r="AU107" s="78">
        <f t="shared" ref="AU107:AU109" si="398">IF(B107="X",IF(AN107="","Afectat sau NU?",IF(AN107="DA",IF(((AI107+AJ107)-(AE107+AF107))*24&lt;-720,"Neinformat",((AI107+AJ107)-(AE107+AF107))*24),"Nu a fost afectat producator/consumator")),"")</f>
        <v>0.36666666663950309</v>
      </c>
      <c r="AV107" s="79">
        <f t="shared" ref="AV107:AV109" si="399">IF(B107="X",IF(AN107="DA",IF(AU107&lt;6,LEN(TRIM(U107))-LEN(SUBSTITUTE(U107,CHAR(44),""))+1,0),"-"),"")</f>
        <v>45</v>
      </c>
      <c r="AW107" s="80">
        <f t="shared" ref="AW107:AW109" si="400">IF(B107="X",IF(AN107="DA",LEN(TRIM(U107))-LEN(SUBSTITUTE(U107,CHAR(44),""))+1,"-"),"")</f>
        <v>45</v>
      </c>
      <c r="AX107" s="81">
        <f t="shared" ref="AX107:AX109" si="401">IF(B107="X",IF(AN107="","Afectat sau NU?",IF(AN107="DA",((AG107+AH107)-(AE107+AF107))*24,"Nu a fost afectat producator/consumator")),"")</f>
        <v>7.9333333333488554</v>
      </c>
      <c r="AY107" s="79">
        <f t="shared" ref="AY107:AY109" si="402">IF(B107="X",IF(AN107="DA",IF(AX107&gt;24,IF(BA107="NU",0,LEN(TRIM(V107))-LEN(SUBSTITUTE(V107,CHAR(44),""))+1),0),"-"),"")</f>
        <v>0</v>
      </c>
      <c r="AZ107" s="80">
        <f t="shared" ref="AZ107:AZ109" si="403">IF(B107="X",IF(AN107="DA",IF(AX107&gt;24,LEN(TRIM(V107))-LEN(SUBSTITUTE(V107,CHAR(44),""))+1,0),"-"),"")</f>
        <v>0</v>
      </c>
      <c r="BA107" s="64"/>
      <c r="BB107" s="64"/>
      <c r="BC107" s="64"/>
      <c r="BD107" s="64"/>
      <c r="BE107" s="64"/>
      <c r="BF107" s="83" t="str">
        <f t="shared" ref="BF107:BF109" si="404">IF(C107="X",IF(AN107="","Afectat sau NU?",IF(AN107="DA",IF(AK107="","Neinformat",NETWORKDAYS(AK107+AL107,AE107+AF107,$BS$2:$BS$14)-2),"Nu a fost afectat producator/consumator")),"")</f>
        <v/>
      </c>
      <c r="BG107" s="79" t="str">
        <f t="shared" ref="BG107:BG109" si="405">IF(C107="X",IF(AN107="DA",IF(AND(BF107&gt;=5,AK107&lt;&gt;""),LEN(TRIM(V107))-LEN(SUBSTITUTE(V107,CHAR(44),""))+1,0),"-"),"")</f>
        <v/>
      </c>
      <c r="BH107" s="82" t="str">
        <f t="shared" ref="BH107:BH109" si="406">IF(C107="X",IF(AN107="DA",LEN(TRIM(V107))-LEN(SUBSTITUTE(V107,CHAR(44),""))+1,"-"),"")</f>
        <v/>
      </c>
      <c r="BI107" s="83" t="str">
        <f t="shared" ref="BI107:BI109" si="407">IF(C107="X",IF(AN107="","Afectat sau NU?",IF(AN107="DA",IF(AI107="","Neinformat",NETWORKDAYS(AI107+AJ107,AE107+AF107,$BS$2:$BS$14)-2),"Nu a fost afectat producator/consumator")),"")</f>
        <v/>
      </c>
      <c r="BJ107" s="79" t="str">
        <f t="shared" ref="BJ107:BJ109" si="408">IF(C107="X",IF(AN107="DA",IF(AND(BI107&gt;=5,AI107&lt;&gt;""),LEN(TRIM(U107))-LEN(SUBSTITUTE(U107,CHAR(44),""))+1,0),"-"),"")</f>
        <v/>
      </c>
      <c r="BK107" s="80" t="str">
        <f t="shared" ref="BK107:BK109" si="409">IF(C107="X",IF(AN107="DA",LEN(TRIM(U107))-LEN(SUBSTITUTE(U107,CHAR(44),""))+1,"-"),"")</f>
        <v/>
      </c>
      <c r="BL107" s="370" t="str">
        <f t="shared" ref="BL107:BL109" si="410">IF(C107="X",IF(AN107="","Afectat sau NU?",IF(AN107="DA",((AG107+AH107)-(Z107+AA107))*24,"Nu a fost afectat producator/consumator")),"")</f>
        <v/>
      </c>
      <c r="BM107" s="79" t="str">
        <f t="shared" ref="BM107:BM109" si="411">IF(C107="X",IF(AN107&lt;&gt;"DA","-",IF(AND(AN107="DA",BL107&lt;=0),LEN(TRIM(V107))-LEN(SUBSTITUTE(V107,CHAR(44),""))+1+LEN(TRIM(U107))-LEN(SUBSTITUTE(U107,CHAR(44),""))+1,0)),"")</f>
        <v/>
      </c>
      <c r="BN107" s="80" t="str">
        <f t="shared" ref="BN107:BN109" si="412">IF(C107="X",IF(AN107="DA",LEN(TRIM(V107))-LEN(SUBSTITUTE(V107,CHAR(44),""))+1+LEN(TRIM(U107))-LEN(SUBSTITUTE(U107,CHAR(44),""))+1,"-"),"")</f>
        <v/>
      </c>
    </row>
    <row r="108" spans="1:66" s="10" customFormat="1" ht="213.75" x14ac:dyDescent="0.25">
      <c r="A108" s="84">
        <f t="shared" si="232"/>
        <v>92</v>
      </c>
      <c r="B108" s="85" t="s">
        <v>66</v>
      </c>
      <c r="C108" s="85" t="s">
        <v>86</v>
      </c>
      <c r="D108" s="86" t="s">
        <v>368</v>
      </c>
      <c r="E108" s="85">
        <v>20983</v>
      </c>
      <c r="F108" s="85" t="s">
        <v>370</v>
      </c>
      <c r="G108" s="85" t="s">
        <v>68</v>
      </c>
      <c r="H108" s="87">
        <v>620720.72</v>
      </c>
      <c r="I108" s="87">
        <v>533623.9</v>
      </c>
      <c r="J108" s="87">
        <v>620720.72</v>
      </c>
      <c r="K108" s="87">
        <v>533623.9</v>
      </c>
      <c r="L108" s="85" t="s">
        <v>86</v>
      </c>
      <c r="M108" s="85" t="s">
        <v>86</v>
      </c>
      <c r="N108" s="85" t="s">
        <v>373</v>
      </c>
      <c r="O108" s="85" t="s">
        <v>370</v>
      </c>
      <c r="P108" s="85" t="s">
        <v>86</v>
      </c>
      <c r="Q108" s="85" t="s">
        <v>86</v>
      </c>
      <c r="R108" s="85" t="s">
        <v>86</v>
      </c>
      <c r="S108" s="85" t="s">
        <v>86</v>
      </c>
      <c r="T108" s="85" t="s">
        <v>88</v>
      </c>
      <c r="U108" s="85" t="s">
        <v>351</v>
      </c>
      <c r="V108" s="85" t="s">
        <v>89</v>
      </c>
      <c r="W108" s="88" t="s">
        <v>86</v>
      </c>
      <c r="X108" s="89">
        <v>44139</v>
      </c>
      <c r="Y108" s="90">
        <v>0.37777777777777777</v>
      </c>
      <c r="Z108" s="89">
        <v>44139</v>
      </c>
      <c r="AA108" s="90">
        <v>0.70833333333333337</v>
      </c>
      <c r="AB108" s="85" t="s">
        <v>68</v>
      </c>
      <c r="AC108" s="85" t="s">
        <v>314</v>
      </c>
      <c r="AD108" s="91"/>
      <c r="AE108" s="250">
        <v>44139</v>
      </c>
      <c r="AF108" s="248">
        <v>0.37777777777777777</v>
      </c>
      <c r="AG108" s="247">
        <v>44139</v>
      </c>
      <c r="AH108" s="248">
        <v>0.70833333333333337</v>
      </c>
      <c r="AI108" s="247">
        <v>44139</v>
      </c>
      <c r="AJ108" s="248">
        <v>0.39305555555555555</v>
      </c>
      <c r="AK108" s="247">
        <v>44139</v>
      </c>
      <c r="AL108" s="248">
        <v>0.38194444444444442</v>
      </c>
      <c r="AM108" s="249" t="s">
        <v>376</v>
      </c>
      <c r="AN108" s="249" t="s">
        <v>313</v>
      </c>
      <c r="AO108" s="207"/>
      <c r="AP108" s="94"/>
      <c r="AQ108" s="77"/>
      <c r="AR108" s="177">
        <f t="shared" si="395"/>
        <v>9.9999999976716936E-2</v>
      </c>
      <c r="AS108" s="178">
        <f t="shared" si="396"/>
        <v>1</v>
      </c>
      <c r="AT108" s="179">
        <f t="shared" si="397"/>
        <v>1</v>
      </c>
      <c r="AU108" s="177">
        <f t="shared" si="398"/>
        <v>0.36666666663950309</v>
      </c>
      <c r="AV108" s="178">
        <f t="shared" si="399"/>
        <v>45</v>
      </c>
      <c r="AW108" s="180">
        <f t="shared" si="400"/>
        <v>45</v>
      </c>
      <c r="AX108" s="181">
        <f t="shared" si="401"/>
        <v>7.9333333333488554</v>
      </c>
      <c r="AY108" s="178">
        <f t="shared" si="402"/>
        <v>0</v>
      </c>
      <c r="AZ108" s="180">
        <f t="shared" si="403"/>
        <v>0</v>
      </c>
      <c r="BA108" s="64"/>
      <c r="BB108" s="64"/>
      <c r="BC108" s="64"/>
      <c r="BD108" s="64"/>
      <c r="BE108" s="64"/>
      <c r="BF108" s="182" t="str">
        <f t="shared" si="404"/>
        <v/>
      </c>
      <c r="BG108" s="178" t="str">
        <f t="shared" si="405"/>
        <v/>
      </c>
      <c r="BH108" s="179" t="str">
        <f t="shared" si="406"/>
        <v/>
      </c>
      <c r="BI108" s="182" t="str">
        <f t="shared" si="407"/>
        <v/>
      </c>
      <c r="BJ108" s="178" t="str">
        <f t="shared" si="408"/>
        <v/>
      </c>
      <c r="BK108" s="180" t="str">
        <f t="shared" si="409"/>
        <v/>
      </c>
      <c r="BL108" s="183" t="str">
        <f t="shared" si="410"/>
        <v/>
      </c>
      <c r="BM108" s="178" t="str">
        <f t="shared" si="411"/>
        <v/>
      </c>
      <c r="BN108" s="180" t="str">
        <f t="shared" si="412"/>
        <v/>
      </c>
    </row>
    <row r="109" spans="1:66" s="10" customFormat="1" ht="214.5" thickBot="1" x14ac:dyDescent="0.3">
      <c r="A109" s="184">
        <f t="shared" si="232"/>
        <v>93</v>
      </c>
      <c r="B109" s="185" t="s">
        <v>66</v>
      </c>
      <c r="C109" s="185" t="s">
        <v>86</v>
      </c>
      <c r="D109" s="186" t="s">
        <v>368</v>
      </c>
      <c r="E109" s="185">
        <v>20885</v>
      </c>
      <c r="F109" s="185" t="s">
        <v>371</v>
      </c>
      <c r="G109" s="185" t="s">
        <v>68</v>
      </c>
      <c r="H109" s="187">
        <v>613113.19999999995</v>
      </c>
      <c r="I109" s="187">
        <v>553437.6</v>
      </c>
      <c r="J109" s="187">
        <v>613113.19999999995</v>
      </c>
      <c r="K109" s="187">
        <v>553437.6</v>
      </c>
      <c r="L109" s="185" t="s">
        <v>86</v>
      </c>
      <c r="M109" s="185" t="s">
        <v>86</v>
      </c>
      <c r="N109" s="185" t="s">
        <v>374</v>
      </c>
      <c r="O109" s="185" t="s">
        <v>375</v>
      </c>
      <c r="P109" s="185" t="s">
        <v>86</v>
      </c>
      <c r="Q109" s="185" t="s">
        <v>86</v>
      </c>
      <c r="R109" s="185" t="s">
        <v>86</v>
      </c>
      <c r="S109" s="185" t="s">
        <v>86</v>
      </c>
      <c r="T109" s="185" t="s">
        <v>88</v>
      </c>
      <c r="U109" s="185" t="s">
        <v>351</v>
      </c>
      <c r="V109" s="185" t="s">
        <v>89</v>
      </c>
      <c r="W109" s="188" t="s">
        <v>86</v>
      </c>
      <c r="X109" s="112">
        <v>44139</v>
      </c>
      <c r="Y109" s="111">
        <v>0.37777777777777777</v>
      </c>
      <c r="Z109" s="112">
        <v>44139</v>
      </c>
      <c r="AA109" s="111">
        <v>0.70833333333333337</v>
      </c>
      <c r="AB109" s="185" t="s">
        <v>68</v>
      </c>
      <c r="AC109" s="185" t="s">
        <v>314</v>
      </c>
      <c r="AD109" s="189"/>
      <c r="AE109" s="240">
        <v>44139</v>
      </c>
      <c r="AF109" s="233">
        <v>0.37777777777777777</v>
      </c>
      <c r="AG109" s="234">
        <v>44139</v>
      </c>
      <c r="AH109" s="233">
        <v>0.70833333333333337</v>
      </c>
      <c r="AI109" s="234">
        <v>44139</v>
      </c>
      <c r="AJ109" s="233">
        <v>0.39305555555555555</v>
      </c>
      <c r="AK109" s="234">
        <v>44139</v>
      </c>
      <c r="AL109" s="233">
        <v>0.38194444444444442</v>
      </c>
      <c r="AM109" s="235" t="s">
        <v>376</v>
      </c>
      <c r="AN109" s="235" t="s">
        <v>313</v>
      </c>
      <c r="AO109" s="211"/>
      <c r="AP109" s="114"/>
      <c r="AQ109" s="77"/>
      <c r="AR109" s="191">
        <f t="shared" si="395"/>
        <v>9.9999999976716936E-2</v>
      </c>
      <c r="AS109" s="192">
        <f t="shared" si="396"/>
        <v>1</v>
      </c>
      <c r="AT109" s="193">
        <f t="shared" si="397"/>
        <v>1</v>
      </c>
      <c r="AU109" s="191">
        <f t="shared" si="398"/>
        <v>0.36666666663950309</v>
      </c>
      <c r="AV109" s="192">
        <f t="shared" si="399"/>
        <v>45</v>
      </c>
      <c r="AW109" s="194">
        <f t="shared" si="400"/>
        <v>45</v>
      </c>
      <c r="AX109" s="195">
        <f t="shared" si="401"/>
        <v>7.9333333333488554</v>
      </c>
      <c r="AY109" s="192">
        <f t="shared" si="402"/>
        <v>0</v>
      </c>
      <c r="AZ109" s="194">
        <f t="shared" si="403"/>
        <v>0</v>
      </c>
      <c r="BA109" s="64"/>
      <c r="BB109" s="64"/>
      <c r="BC109" s="64"/>
      <c r="BD109" s="64"/>
      <c r="BE109" s="64"/>
      <c r="BF109" s="196" t="str">
        <f t="shared" si="404"/>
        <v/>
      </c>
      <c r="BG109" s="192" t="str">
        <f t="shared" si="405"/>
        <v/>
      </c>
      <c r="BH109" s="193" t="str">
        <f t="shared" si="406"/>
        <v/>
      </c>
      <c r="BI109" s="196" t="str">
        <f t="shared" si="407"/>
        <v/>
      </c>
      <c r="BJ109" s="192" t="str">
        <f t="shared" si="408"/>
        <v/>
      </c>
      <c r="BK109" s="194" t="str">
        <f t="shared" si="409"/>
        <v/>
      </c>
      <c r="BL109" s="197" t="str">
        <f t="shared" si="410"/>
        <v/>
      </c>
      <c r="BM109" s="192" t="str">
        <f t="shared" si="411"/>
        <v/>
      </c>
      <c r="BN109" s="194" t="str">
        <f t="shared" si="412"/>
        <v/>
      </c>
    </row>
    <row r="110" spans="1:66" s="10" customFormat="1" ht="99.75" x14ac:dyDescent="0.25">
      <c r="A110" s="66">
        <f>SUM(1,A109)</f>
        <v>94</v>
      </c>
      <c r="B110" s="67" t="s">
        <v>66</v>
      </c>
      <c r="C110" s="67" t="s">
        <v>86</v>
      </c>
      <c r="D110" s="68" t="s">
        <v>379</v>
      </c>
      <c r="E110" s="67">
        <v>72418</v>
      </c>
      <c r="F110" s="67" t="s">
        <v>249</v>
      </c>
      <c r="G110" s="67" t="s">
        <v>250</v>
      </c>
      <c r="H110" s="69">
        <v>412675.23</v>
      </c>
      <c r="I110" s="69">
        <v>316838.13</v>
      </c>
      <c r="J110" s="69">
        <v>412675.23</v>
      </c>
      <c r="K110" s="69">
        <v>316838.13</v>
      </c>
      <c r="L110" s="67" t="s">
        <v>86</v>
      </c>
      <c r="M110" s="67" t="s">
        <v>86</v>
      </c>
      <c r="N110" s="67" t="s">
        <v>253</v>
      </c>
      <c r="O110" s="67" t="s">
        <v>381</v>
      </c>
      <c r="P110" s="67" t="s">
        <v>86</v>
      </c>
      <c r="Q110" s="67" t="s">
        <v>86</v>
      </c>
      <c r="R110" s="67" t="s">
        <v>86</v>
      </c>
      <c r="S110" s="67" t="s">
        <v>86</v>
      </c>
      <c r="T110" s="67" t="s">
        <v>254</v>
      </c>
      <c r="U110" s="67" t="s">
        <v>383</v>
      </c>
      <c r="V110" s="67" t="s">
        <v>272</v>
      </c>
      <c r="W110" s="70" t="s">
        <v>86</v>
      </c>
      <c r="X110" s="71">
        <v>44151</v>
      </c>
      <c r="Y110" s="72">
        <v>0.46527777777777773</v>
      </c>
      <c r="Z110" s="71">
        <v>44151</v>
      </c>
      <c r="AA110" s="72">
        <v>0.95833333333333337</v>
      </c>
      <c r="AB110" s="67" t="s">
        <v>209</v>
      </c>
      <c r="AC110" s="67" t="s">
        <v>382</v>
      </c>
      <c r="AD110" s="73"/>
      <c r="AE110" s="238">
        <v>44151</v>
      </c>
      <c r="AF110" s="239">
        <v>0.46527777777777773</v>
      </c>
      <c r="AG110" s="241">
        <v>44151</v>
      </c>
      <c r="AH110" s="239">
        <v>0.53472222222222221</v>
      </c>
      <c r="AI110" s="241">
        <v>44151</v>
      </c>
      <c r="AJ110" s="239">
        <v>0.51944444444444449</v>
      </c>
      <c r="AK110" s="241">
        <v>44151</v>
      </c>
      <c r="AL110" s="239">
        <v>0.47638888888888892</v>
      </c>
      <c r="AM110" s="242" t="s">
        <v>385</v>
      </c>
      <c r="AN110" s="242" t="s">
        <v>313</v>
      </c>
      <c r="AO110" s="223"/>
      <c r="AP110" s="76"/>
      <c r="AQ110" s="77"/>
      <c r="AR110" s="78">
        <f>IF(B110="X",IF(AN110="","Afectat sau NU?",IF(AN110="DA",IF(((AK110+AL110)-(AE110+AF110))*24&lt;-720,"Neinformat",((AK110+AL110)-(AE110+AF110))*24),"Nu a fost afectat producator/consumator")),"")</f>
        <v>0.26666666666278616</v>
      </c>
      <c r="AS110" s="79">
        <f>IF(B110="X",IF(AN110="DA",IF(AR110&lt;6,LEN(TRIM(V110))-LEN(SUBSTITUTE(V110,CHAR(44),""))+1,0),"-"),"")</f>
        <v>1</v>
      </c>
      <c r="AT110" s="80">
        <f>IF(B110="X",IF(AN110="DA",LEN(TRIM(V110))-LEN(SUBSTITUTE(V110,CHAR(44),""))+1,"-"),"")</f>
        <v>1</v>
      </c>
      <c r="AU110" s="81">
        <f>IF(B110="X",IF(AN110="","Afectat sau NU?",IF(AN110="DA",IF(((AI110+AJ110)-(AE110+AF110))*24&lt;-720,"Neinformat",((AI110+AJ110)-(AE110+AF110))*24),"Nu a fost afectat producator/consumator")),"")</f>
        <v>1.2999999998719431</v>
      </c>
      <c r="AV110" s="79">
        <f>IF(B110="X",IF(AN110="DA",IF(AU110&lt;6,LEN(TRIM(U110))-LEN(SUBSTITUTE(U110,CHAR(44),""))+1,0),"-"),"")</f>
        <v>23</v>
      </c>
      <c r="AW110" s="82">
        <f>IF(B110="X",IF(AN110="DA",LEN(TRIM(U110))-LEN(SUBSTITUTE(U110,CHAR(44),""))+1,"-"),"")</f>
        <v>23</v>
      </c>
      <c r="AX110" s="78">
        <f>IF(B110="X",IF(AN110="","Afectat sau NU?",IF(AN110="DA",((AG110+AH110)-(AE110+AF110))*24,"Nu a fost afectat producator/consumator")),"")</f>
        <v>1.6666666665114462</v>
      </c>
      <c r="AY110" s="79">
        <f>IF(B110="X",IF(AN110="DA",IF(AX110&gt;24,IF(BA110="NU",0,LEN(TRIM(V110))-LEN(SUBSTITUTE(V110,CHAR(44),""))+1),0),"-"),"")</f>
        <v>0</v>
      </c>
      <c r="AZ110" s="80">
        <f>IF(B110="X",IF(AN110="DA",IF(AX110&gt;24,LEN(TRIM(V110))-LEN(SUBSTITUTE(V110,CHAR(44),""))+1,0),"-"),"")</f>
        <v>0</v>
      </c>
      <c r="BA110" s="64"/>
      <c r="BB110" s="64"/>
      <c r="BC110" s="64"/>
      <c r="BD110" s="64"/>
      <c r="BE110" s="64"/>
      <c r="BF110" s="83" t="str">
        <f>IF(C110="X",IF(AN110="","Afectat sau NU?",IF(AN110="DA",IF(AK110="","Neinformat",NETWORKDAYS(AK110+AL110,AE110+AF110,$BS$2:$BS$14)-2),"Nu a fost afectat producator/consumator")),"")</f>
        <v/>
      </c>
      <c r="BG110" s="79" t="str">
        <f>IF(C110="X",IF(AN110="DA",IF(AND(BF110&gt;=5,AK110&lt;&gt;""),LEN(TRIM(V110))-LEN(SUBSTITUTE(V110,CHAR(44),""))+1,0),"-"),"")</f>
        <v/>
      </c>
      <c r="BH110" s="80" t="str">
        <f>IF(C110="X",IF(AN110="DA",LEN(TRIM(V110))-LEN(SUBSTITUTE(V110,CHAR(44),""))+1,"-"),"")</f>
        <v/>
      </c>
      <c r="BI110" s="370" t="str">
        <f>IF(C110="X",IF(AN110="","Afectat sau NU?",IF(AN110="DA",IF(AI110="","Neinformat",NETWORKDAYS(AI110+AJ110,AE110+AF110,$BS$2:$BS$14)-2),"Nu a fost afectat producator/consumator")),"")</f>
        <v/>
      </c>
      <c r="BJ110" s="79" t="str">
        <f>IF(C110="X",IF(AN110="DA",IF(AND(BI110&gt;=5,AI110&lt;&gt;""),LEN(TRIM(U110))-LEN(SUBSTITUTE(U110,CHAR(44),""))+1,0),"-"),"")</f>
        <v/>
      </c>
      <c r="BK110" s="82" t="str">
        <f>IF(C110="X",IF(AN110="DA",LEN(TRIM(U110))-LEN(SUBSTITUTE(U110,CHAR(44),""))+1,"-"),"")</f>
        <v/>
      </c>
      <c r="BL110" s="83" t="str">
        <f>IF(C110="X",IF(AN110="","Afectat sau NU?",IF(AN110="DA",((AG110+AH110)-(Z110+AA110))*24,"Nu a fost afectat producator/consumator")),"")</f>
        <v/>
      </c>
      <c r="BM110" s="79" t="str">
        <f>IF(C110="X",IF(AN110&lt;&gt;"DA","-",IF(AND(AN110="DA",BL110&lt;=0),LEN(TRIM(V110))-LEN(SUBSTITUTE(V110,CHAR(44),""))+1+LEN(TRIM(U110))-LEN(SUBSTITUTE(U110,CHAR(44),""))+1,0)),"")</f>
        <v/>
      </c>
      <c r="BN110" s="80" t="str">
        <f>IF(C110="X",IF(AN110="DA",LEN(TRIM(V110))-LEN(SUBSTITUTE(V110,CHAR(44),""))+1+LEN(TRIM(U110))-LEN(SUBSTITUTE(U110,CHAR(44),""))+1,"-"),"")</f>
        <v/>
      </c>
    </row>
    <row r="111" spans="1:66" s="10" customFormat="1" ht="186" thickBot="1" x14ac:dyDescent="0.3">
      <c r="A111" s="123">
        <f>SUM(1,A110)</f>
        <v>95</v>
      </c>
      <c r="B111" s="124" t="s">
        <v>66</v>
      </c>
      <c r="C111" s="124" t="s">
        <v>86</v>
      </c>
      <c r="D111" s="125" t="s">
        <v>379</v>
      </c>
      <c r="E111" s="124">
        <v>72418</v>
      </c>
      <c r="F111" s="124" t="s">
        <v>249</v>
      </c>
      <c r="G111" s="124" t="s">
        <v>250</v>
      </c>
      <c r="H111" s="126">
        <v>412675.23</v>
      </c>
      <c r="I111" s="126">
        <v>316838.13</v>
      </c>
      <c r="J111" s="126">
        <v>412675.23</v>
      </c>
      <c r="K111" s="126">
        <v>316838.13</v>
      </c>
      <c r="L111" s="124" t="s">
        <v>86</v>
      </c>
      <c r="M111" s="124" t="s">
        <v>86</v>
      </c>
      <c r="N111" s="124" t="s">
        <v>86</v>
      </c>
      <c r="O111" s="124" t="s">
        <v>86</v>
      </c>
      <c r="P111" s="124" t="s">
        <v>86</v>
      </c>
      <c r="Q111" s="124" t="s">
        <v>86</v>
      </c>
      <c r="R111" s="124" t="s">
        <v>251</v>
      </c>
      <c r="S111" s="124" t="s">
        <v>380</v>
      </c>
      <c r="T111" s="124" t="s">
        <v>252</v>
      </c>
      <c r="U111" s="185" t="s">
        <v>384</v>
      </c>
      <c r="V111" s="124" t="s">
        <v>272</v>
      </c>
      <c r="W111" s="127" t="s">
        <v>86</v>
      </c>
      <c r="X111" s="128">
        <v>44151</v>
      </c>
      <c r="Y111" s="129">
        <v>0.46527777777777773</v>
      </c>
      <c r="Z111" s="128">
        <v>44151</v>
      </c>
      <c r="AA111" s="129">
        <v>0.95833333333333337</v>
      </c>
      <c r="AB111" s="124" t="s">
        <v>209</v>
      </c>
      <c r="AC111" s="124" t="s">
        <v>382</v>
      </c>
      <c r="AD111" s="130"/>
      <c r="AE111" s="240">
        <v>44151</v>
      </c>
      <c r="AF111" s="233">
        <v>0.46527777777777773</v>
      </c>
      <c r="AG111" s="234">
        <v>44151</v>
      </c>
      <c r="AH111" s="233">
        <v>0.53472222222222221</v>
      </c>
      <c r="AI111" s="234">
        <v>44151</v>
      </c>
      <c r="AJ111" s="233">
        <v>0.51944444444444449</v>
      </c>
      <c r="AK111" s="234">
        <v>44151</v>
      </c>
      <c r="AL111" s="233">
        <v>0.47638888888888892</v>
      </c>
      <c r="AM111" s="235" t="s">
        <v>385</v>
      </c>
      <c r="AN111" s="235" t="s">
        <v>313</v>
      </c>
      <c r="AO111" s="211"/>
      <c r="AP111" s="114"/>
      <c r="AQ111" s="77"/>
      <c r="AR111" s="191">
        <f t="shared" ref="AR111" si="413">IF(B111="X",IF(AN111="","Afectat sau NU?",IF(AN111="DA",IF(((AK111+AL111)-(AE111+AF111))*24&lt;-720,"Neinformat",((AK111+AL111)-(AE111+AF111))*24),"Nu a fost afectat producator/consumator")),"")</f>
        <v>0.26666666666278616</v>
      </c>
      <c r="AS111" s="192">
        <f t="shared" ref="AS111" si="414">IF(B111="X",IF(AN111="DA",IF(AR111&lt;6,LEN(TRIM(V111))-LEN(SUBSTITUTE(V111,CHAR(44),""))+1,0),"-"),"")</f>
        <v>1</v>
      </c>
      <c r="AT111" s="194">
        <f t="shared" ref="AT111" si="415">IF(B111="X",IF(AN111="DA",LEN(TRIM(V111))-LEN(SUBSTITUTE(V111,CHAR(44),""))+1,"-"),"")</f>
        <v>1</v>
      </c>
      <c r="AU111" s="195">
        <f t="shared" ref="AU111" si="416">IF(B111="X",IF(AN111="","Afectat sau NU?",IF(AN111="DA",IF(((AI111+AJ111)-(AE111+AF111))*24&lt;-720,"Neinformat",((AI111+AJ111)-(AE111+AF111))*24),"Nu a fost afectat producator/consumator")),"")</f>
        <v>1.2999999998719431</v>
      </c>
      <c r="AV111" s="192">
        <f t="shared" ref="AV111" si="417">IF(B111="X",IF(AN111="DA",IF(AU111&lt;6,LEN(TRIM(U111))-LEN(SUBSTITUTE(U111,CHAR(44),""))+1,0),"-"),"")</f>
        <v>43</v>
      </c>
      <c r="AW111" s="193">
        <f t="shared" ref="AW111" si="418">IF(B111="X",IF(AN111="DA",LEN(TRIM(U111))-LEN(SUBSTITUTE(U111,CHAR(44),""))+1,"-"),"")</f>
        <v>43</v>
      </c>
      <c r="AX111" s="191">
        <f t="shared" ref="AX111" si="419">IF(B111="X",IF(AN111="","Afectat sau NU?",IF(AN111="DA",((AG111+AH111)-(AE111+AF111))*24,"Nu a fost afectat producator/consumator")),"")</f>
        <v>1.6666666665114462</v>
      </c>
      <c r="AY111" s="192">
        <f t="shared" ref="AY111" si="420">IF(B111="X",IF(AN111="DA",IF(AX111&gt;24,IF(BA111="NU",0,LEN(TRIM(V111))-LEN(SUBSTITUTE(V111,CHAR(44),""))+1),0),"-"),"")</f>
        <v>0</v>
      </c>
      <c r="AZ111" s="194">
        <f t="shared" ref="AZ111" si="421">IF(B111="X",IF(AN111="DA",IF(AX111&gt;24,LEN(TRIM(V111))-LEN(SUBSTITUTE(V111,CHAR(44),""))+1,0),"-"),"")</f>
        <v>0</v>
      </c>
      <c r="BA111" s="64"/>
      <c r="BB111" s="64"/>
      <c r="BC111" s="64"/>
      <c r="BD111" s="64"/>
      <c r="BE111" s="64"/>
      <c r="BF111" s="196" t="str">
        <f t="shared" ref="BF111" si="422">IF(C111="X",IF(AN111="","Afectat sau NU?",IF(AN111="DA",IF(AK111="","Neinformat",NETWORKDAYS(AK111+AL111,AE111+AF111,$BS$2:$BS$14)-2),"Nu a fost afectat producator/consumator")),"")</f>
        <v/>
      </c>
      <c r="BG111" s="192" t="str">
        <f t="shared" ref="BG111" si="423">IF(C111="X",IF(AN111="DA",IF(AND(BF111&gt;=5,AK111&lt;&gt;""),LEN(TRIM(V111))-LEN(SUBSTITUTE(V111,CHAR(44),""))+1,0),"-"),"")</f>
        <v/>
      </c>
      <c r="BH111" s="194" t="str">
        <f t="shared" ref="BH111" si="424">IF(C111="X",IF(AN111="DA",LEN(TRIM(V111))-LEN(SUBSTITUTE(V111,CHAR(44),""))+1,"-"),"")</f>
        <v/>
      </c>
      <c r="BI111" s="197" t="str">
        <f t="shared" ref="BI111" si="425">IF(C111="X",IF(AN111="","Afectat sau NU?",IF(AN111="DA",IF(AI111="","Neinformat",NETWORKDAYS(AI111+AJ111,AE111+AF111,$BS$2:$BS$14)-2),"Nu a fost afectat producator/consumator")),"")</f>
        <v/>
      </c>
      <c r="BJ111" s="192" t="str">
        <f t="shared" ref="BJ111" si="426">IF(C111="X",IF(AN111="DA",IF(AND(BI111&gt;=5,AI111&lt;&gt;""),LEN(TRIM(U111))-LEN(SUBSTITUTE(U111,CHAR(44),""))+1,0),"-"),"")</f>
        <v/>
      </c>
      <c r="BK111" s="193" t="str">
        <f t="shared" ref="BK111" si="427">IF(C111="X",IF(AN111="DA",LEN(TRIM(U111))-LEN(SUBSTITUTE(U111,CHAR(44),""))+1,"-"),"")</f>
        <v/>
      </c>
      <c r="BL111" s="196" t="str">
        <f t="shared" ref="BL111" si="428">IF(C111="X",IF(AN111="","Afectat sau NU?",IF(AN111="DA",((AG111+AH111)-(Z111+AA111))*24,"Nu a fost afectat producator/consumator")),"")</f>
        <v/>
      </c>
      <c r="BM111" s="192" t="str">
        <f t="shared" ref="BM111" si="429">IF(C111="X",IF(AN111&lt;&gt;"DA","-",IF(AND(AN111="DA",BL111&lt;=0),LEN(TRIM(V111))-LEN(SUBSTITUTE(V111,CHAR(44),""))+1+LEN(TRIM(U111))-LEN(SUBSTITUTE(U111,CHAR(44),""))+1,0)),"")</f>
        <v/>
      </c>
      <c r="BN111" s="194" t="str">
        <f t="shared" ref="BN111" si="430">IF(C111="X",IF(AN111="DA",LEN(TRIM(V111))-LEN(SUBSTITUTE(V111,CHAR(44),""))+1+LEN(TRIM(U111))-LEN(SUBSTITUTE(U111,CHAR(44),""))+1,"-"),"")</f>
        <v/>
      </c>
    </row>
    <row r="112" spans="1:66" s="10" customFormat="1" ht="199.5" x14ac:dyDescent="0.25">
      <c r="A112" s="303">
        <f>SUM(1,A111)</f>
        <v>96</v>
      </c>
      <c r="B112" s="200" t="s">
        <v>66</v>
      </c>
      <c r="C112" s="200" t="s">
        <v>86</v>
      </c>
      <c r="D112" s="201" t="s">
        <v>401</v>
      </c>
      <c r="E112" s="200">
        <v>145845</v>
      </c>
      <c r="F112" s="200" t="s">
        <v>394</v>
      </c>
      <c r="G112" s="200" t="s">
        <v>85</v>
      </c>
      <c r="H112" s="304">
        <v>442446.2</v>
      </c>
      <c r="I112" s="304">
        <v>460048.52</v>
      </c>
      <c r="J112" s="304">
        <v>442446.2</v>
      </c>
      <c r="K112" s="304">
        <v>460048.52</v>
      </c>
      <c r="L112" s="200" t="s">
        <v>86</v>
      </c>
      <c r="M112" s="200" t="s">
        <v>86</v>
      </c>
      <c r="N112" s="200" t="s">
        <v>395</v>
      </c>
      <c r="O112" s="200" t="s">
        <v>394</v>
      </c>
      <c r="P112" s="200" t="s">
        <v>86</v>
      </c>
      <c r="Q112" s="200" t="s">
        <v>86</v>
      </c>
      <c r="R112" s="200" t="s">
        <v>86</v>
      </c>
      <c r="S112" s="200" t="s">
        <v>86</v>
      </c>
      <c r="T112" s="200" t="s">
        <v>88</v>
      </c>
      <c r="U112" s="200" t="s">
        <v>402</v>
      </c>
      <c r="V112" s="200" t="s">
        <v>89</v>
      </c>
      <c r="W112" s="202" t="s">
        <v>86</v>
      </c>
      <c r="X112" s="305">
        <v>44159</v>
      </c>
      <c r="Y112" s="306">
        <v>0.33333333333333331</v>
      </c>
      <c r="Z112" s="305">
        <v>44159</v>
      </c>
      <c r="AA112" s="306">
        <v>0.625</v>
      </c>
      <c r="AB112" s="200" t="s">
        <v>69</v>
      </c>
      <c r="AC112" s="200" t="s">
        <v>314</v>
      </c>
      <c r="AD112" s="307"/>
      <c r="AE112" s="298">
        <v>44159</v>
      </c>
      <c r="AF112" s="299">
        <v>0.33333333333333331</v>
      </c>
      <c r="AG112" s="300">
        <v>44159</v>
      </c>
      <c r="AH112" s="299">
        <v>0.58333333333333337</v>
      </c>
      <c r="AI112" s="300">
        <v>44159</v>
      </c>
      <c r="AJ112" s="299">
        <v>0.35347222222222219</v>
      </c>
      <c r="AK112" s="300">
        <v>44159</v>
      </c>
      <c r="AL112" s="299">
        <v>0.33958333333333335</v>
      </c>
      <c r="AM112" s="301" t="s">
        <v>396</v>
      </c>
      <c r="AN112" s="301" t="s">
        <v>313</v>
      </c>
      <c r="AO112" s="302"/>
      <c r="AP112" s="203"/>
      <c r="AQ112" s="77"/>
      <c r="AR112" s="95">
        <f>IF(B112="X",IF(AN112="","Afectat sau NU?",IF(AN112="DA",IF(((AK112+AL112)-(AE112+AF112))*24&lt;-720,"Neinformat",((AK112+AL112)-(AE112+AF112))*24),"Nu a fost afectat producator/consumator")),"")</f>
        <v>0.1499999999650754</v>
      </c>
      <c r="AS112" s="96">
        <f>IF(B112="X",IF(AN112="DA",IF(AR112&lt;6,LEN(TRIM(V112))-LEN(SUBSTITUTE(V112,CHAR(44),""))+1,0),"-"),"")</f>
        <v>1</v>
      </c>
      <c r="AT112" s="99">
        <f>IF(B112="X",IF(AN112="DA",LEN(TRIM(V112))-LEN(SUBSTITUTE(V112,CHAR(44),""))+1,"-"),"")</f>
        <v>1</v>
      </c>
      <c r="AU112" s="95">
        <f>IF(B112="X",IF(AN112="","Afectat sau NU?",IF(AN112="DA",IF(((AI112+AJ112)-(AE112+AF112))*24&lt;-720,"Neinformat",((AI112+AJ112)-(AE112+AF112))*24),"Nu a fost afectat producator/consumator")),"")</f>
        <v>0.48333333333721384</v>
      </c>
      <c r="AV112" s="96">
        <f>IF(B112="X",IF(AN112="DA",IF(AU112&lt;6,LEN(TRIM(U112))-LEN(SUBSTITUTE(U112,CHAR(44),""))+1,0),"-"),"")</f>
        <v>44</v>
      </c>
      <c r="AW112" s="97">
        <f>IF(B112="X",IF(AN112="DA",LEN(TRIM(U112))-LEN(SUBSTITUTE(U112,CHAR(44),""))+1,"-"),"")</f>
        <v>44</v>
      </c>
      <c r="AX112" s="98">
        <f>IF(B112="X",IF(AN112="","Afectat sau NU?",IF(AN112="DA",((AG112+AH112)-(AE112+AF112))*24,"Nu a fost afectat producator/consumator")),"")</f>
        <v>6</v>
      </c>
      <c r="AY112" s="96">
        <f>IF(B112="X",IF(AN112="DA",IF(AX112&gt;24,IF(BA112="NU",0,LEN(TRIM(V112))-LEN(SUBSTITUTE(V112,CHAR(44),""))+1),0),"-"),"")</f>
        <v>0</v>
      </c>
      <c r="AZ112" s="97">
        <f>IF(B112="X",IF(AN112="DA",IF(AX112&gt;24,LEN(TRIM(V112))-LEN(SUBSTITUTE(V112,CHAR(44),""))+1,0),"-"),"")</f>
        <v>0</v>
      </c>
      <c r="BA112" s="64"/>
      <c r="BB112" s="64"/>
      <c r="BC112" s="64"/>
      <c r="BD112" s="64"/>
      <c r="BE112" s="64"/>
      <c r="BF112" s="100" t="str">
        <f>IF(C112="X",IF(AN112="","Afectat sau NU?",IF(AN112="DA",IF(AK112="","Neinformat",NETWORKDAYS(AK112+AL112,AE112+AF112,$BS$2:$BS$14)-2),"Nu a fost afectat producator/consumator")),"")</f>
        <v/>
      </c>
      <c r="BG112" s="96" t="str">
        <f>IF(C112="X",IF(AN112="DA",IF(AND(BF112&gt;=5,AK112&lt;&gt;""),LEN(TRIM(V112))-LEN(SUBSTITUTE(V112,CHAR(44),""))+1,0),"-"),"")</f>
        <v/>
      </c>
      <c r="BH112" s="99" t="str">
        <f>IF(C112="X",IF(AN112="DA",LEN(TRIM(V112))-LEN(SUBSTITUTE(V112,CHAR(44),""))+1,"-"),"")</f>
        <v/>
      </c>
      <c r="BI112" s="100" t="str">
        <f>IF(C112="X",IF(AN112="","Afectat sau NU?",IF(AN112="DA",IF(AI112="","Neinformat",NETWORKDAYS(AI112+AJ112,AE112+AF112,$BS$2:$BS$14)-2),"Nu a fost afectat producator/consumator")),"")</f>
        <v/>
      </c>
      <c r="BJ112" s="96" t="str">
        <f>IF(C112="X",IF(AN112="DA",IF(AND(BI112&gt;=5,AI112&lt;&gt;""),LEN(TRIM(U112))-LEN(SUBSTITUTE(U112,CHAR(44),""))+1,0),"-"),"")</f>
        <v/>
      </c>
      <c r="BK112" s="97" t="str">
        <f>IF(C112="X",IF(AN112="DA",LEN(TRIM(U112))-LEN(SUBSTITUTE(U112,CHAR(44),""))+1,"-"),"")</f>
        <v/>
      </c>
      <c r="BL112" s="101" t="str">
        <f>IF(C112="X",IF(AN112="","Afectat sau NU?",IF(AN112="DA",((AG112+AH112)-(Z112+AA112))*24,"Nu a fost afectat producator/consumator")),"")</f>
        <v/>
      </c>
      <c r="BM112" s="96" t="str">
        <f>IF(C112="X",IF(AN112&lt;&gt;"DA","-",IF(AND(AN112="DA",BL112&lt;=0),LEN(TRIM(V112))-LEN(SUBSTITUTE(V112,CHAR(44),""))+1+LEN(TRIM(U112))-LEN(SUBSTITUTE(U112,CHAR(44),""))+1,0)),"")</f>
        <v/>
      </c>
      <c r="BN112" s="97" t="str">
        <f>IF(C112="X",IF(AN112="DA",LEN(TRIM(V112))-LEN(SUBSTITUTE(V112,CHAR(44),""))+1+LEN(TRIM(U112))-LEN(SUBSTITUTE(U112,CHAR(44),""))+1,"-"),"")</f>
        <v/>
      </c>
    </row>
    <row r="113" spans="1:66" s="10" customFormat="1" ht="199.5" x14ac:dyDescent="0.25">
      <c r="A113" s="84">
        <f>SUM(1,A112)</f>
        <v>97</v>
      </c>
      <c r="B113" s="85" t="s">
        <v>66</v>
      </c>
      <c r="C113" s="85" t="s">
        <v>86</v>
      </c>
      <c r="D113" s="86" t="s">
        <v>401</v>
      </c>
      <c r="E113" s="85">
        <v>145890</v>
      </c>
      <c r="F113" s="85" t="s">
        <v>397</v>
      </c>
      <c r="G113" s="85" t="s">
        <v>85</v>
      </c>
      <c r="H113" s="87">
        <v>441757.19</v>
      </c>
      <c r="I113" s="87">
        <v>461422.55</v>
      </c>
      <c r="J113" s="87">
        <v>441757.19</v>
      </c>
      <c r="K113" s="87">
        <v>461422.55</v>
      </c>
      <c r="L113" s="85" t="s">
        <v>86</v>
      </c>
      <c r="M113" s="85" t="s">
        <v>86</v>
      </c>
      <c r="N113" s="85" t="s">
        <v>398</v>
      </c>
      <c r="O113" s="85" t="s">
        <v>399</v>
      </c>
      <c r="P113" s="85" t="s">
        <v>86</v>
      </c>
      <c r="Q113" s="85" t="s">
        <v>86</v>
      </c>
      <c r="R113" s="85" t="s">
        <v>86</v>
      </c>
      <c r="S113" s="85" t="s">
        <v>86</v>
      </c>
      <c r="T113" s="85" t="s">
        <v>88</v>
      </c>
      <c r="U113" s="85" t="s">
        <v>402</v>
      </c>
      <c r="V113" s="85" t="s">
        <v>89</v>
      </c>
      <c r="W113" s="88" t="s">
        <v>86</v>
      </c>
      <c r="X113" s="89">
        <v>44159</v>
      </c>
      <c r="Y113" s="90">
        <v>0.33333333333333331</v>
      </c>
      <c r="Z113" s="89">
        <v>44159</v>
      </c>
      <c r="AA113" s="90">
        <v>0.625</v>
      </c>
      <c r="AB113" s="85" t="s">
        <v>69</v>
      </c>
      <c r="AC113" s="85" t="s">
        <v>314</v>
      </c>
      <c r="AD113" s="91"/>
      <c r="AE113" s="250">
        <v>44159</v>
      </c>
      <c r="AF113" s="248">
        <v>0.33333333333333331</v>
      </c>
      <c r="AG113" s="247">
        <v>44159</v>
      </c>
      <c r="AH113" s="248">
        <v>0.58333333333333337</v>
      </c>
      <c r="AI113" s="247">
        <v>44159</v>
      </c>
      <c r="AJ113" s="248">
        <v>0.35347222222222219</v>
      </c>
      <c r="AK113" s="247">
        <v>44159</v>
      </c>
      <c r="AL113" s="248">
        <v>0.33958333333333335</v>
      </c>
      <c r="AM113" s="249" t="s">
        <v>396</v>
      </c>
      <c r="AN113" s="249" t="s">
        <v>313</v>
      </c>
      <c r="AO113" s="207"/>
      <c r="AP113" s="94"/>
      <c r="AQ113" s="77"/>
      <c r="AR113" s="177">
        <f t="shared" ref="AR113" si="431">IF(B113="X",IF(AN113="","Afectat sau NU?",IF(AN113="DA",IF(((AK113+AL113)-(AE113+AF113))*24&lt;-720,"Neinformat",((AK113+AL113)-(AE113+AF113))*24),"Nu a fost afectat producator/consumator")),"")</f>
        <v>0.1499999999650754</v>
      </c>
      <c r="AS113" s="178">
        <f t="shared" ref="AS113" si="432">IF(B113="X",IF(AN113="DA",IF(AR113&lt;6,LEN(TRIM(V113))-LEN(SUBSTITUTE(V113,CHAR(44),""))+1,0),"-"),"")</f>
        <v>1</v>
      </c>
      <c r="AT113" s="179">
        <f t="shared" ref="AT113" si="433">IF(B113="X",IF(AN113="DA",LEN(TRIM(V113))-LEN(SUBSTITUTE(V113,CHAR(44),""))+1,"-"),"")</f>
        <v>1</v>
      </c>
      <c r="AU113" s="177">
        <f t="shared" ref="AU113" si="434">IF(B113="X",IF(AN113="","Afectat sau NU?",IF(AN113="DA",IF(((AI113+AJ113)-(AE113+AF113))*24&lt;-720,"Neinformat",((AI113+AJ113)-(AE113+AF113))*24),"Nu a fost afectat producator/consumator")),"")</f>
        <v>0.48333333333721384</v>
      </c>
      <c r="AV113" s="178">
        <f t="shared" ref="AV113" si="435">IF(B113="X",IF(AN113="DA",IF(AU113&lt;6,LEN(TRIM(U113))-LEN(SUBSTITUTE(U113,CHAR(44),""))+1,0),"-"),"")</f>
        <v>44</v>
      </c>
      <c r="AW113" s="180">
        <f t="shared" ref="AW113" si="436">IF(B113="X",IF(AN113="DA",LEN(TRIM(U113))-LEN(SUBSTITUTE(U113,CHAR(44),""))+1,"-"),"")</f>
        <v>44</v>
      </c>
      <c r="AX113" s="181">
        <f t="shared" ref="AX113" si="437">IF(B113="X",IF(AN113="","Afectat sau NU?",IF(AN113="DA",((AG113+AH113)-(AE113+AF113))*24,"Nu a fost afectat producator/consumator")),"")</f>
        <v>6</v>
      </c>
      <c r="AY113" s="178">
        <f t="shared" ref="AY113" si="438">IF(B113="X",IF(AN113="DA",IF(AX113&gt;24,IF(BA113="NU",0,LEN(TRIM(V113))-LEN(SUBSTITUTE(V113,CHAR(44),""))+1),0),"-"),"")</f>
        <v>0</v>
      </c>
      <c r="AZ113" s="180">
        <f t="shared" ref="AZ113" si="439">IF(B113="X",IF(AN113="DA",IF(AX113&gt;24,LEN(TRIM(V113))-LEN(SUBSTITUTE(V113,CHAR(44),""))+1,0),"-"),"")</f>
        <v>0</v>
      </c>
      <c r="BA113" s="64"/>
      <c r="BB113" s="64"/>
      <c r="BC113" s="64"/>
      <c r="BD113" s="64"/>
      <c r="BE113" s="64"/>
      <c r="BF113" s="182" t="str">
        <f t="shared" ref="BF113" si="440">IF(C113="X",IF(AN113="","Afectat sau NU?",IF(AN113="DA",IF(AK113="","Neinformat",NETWORKDAYS(AK113+AL113,AE113+AF113,$BS$2:$BS$14)-2),"Nu a fost afectat producator/consumator")),"")</f>
        <v/>
      </c>
      <c r="BG113" s="178" t="str">
        <f t="shared" ref="BG113" si="441">IF(C113="X",IF(AN113="DA",IF(AND(BF113&gt;=5,AK113&lt;&gt;""),LEN(TRIM(V113))-LEN(SUBSTITUTE(V113,CHAR(44),""))+1,0),"-"),"")</f>
        <v/>
      </c>
      <c r="BH113" s="179" t="str">
        <f t="shared" ref="BH113" si="442">IF(C113="X",IF(AN113="DA",LEN(TRIM(V113))-LEN(SUBSTITUTE(V113,CHAR(44),""))+1,"-"),"")</f>
        <v/>
      </c>
      <c r="BI113" s="182" t="str">
        <f t="shared" ref="BI113" si="443">IF(C113="X",IF(AN113="","Afectat sau NU?",IF(AN113="DA",IF(AI113="","Neinformat",NETWORKDAYS(AI113+AJ113,AE113+AF113,$BS$2:$BS$14)-2),"Nu a fost afectat producator/consumator")),"")</f>
        <v/>
      </c>
      <c r="BJ113" s="178" t="str">
        <f t="shared" ref="BJ113" si="444">IF(C113="X",IF(AN113="DA",IF(AND(BI113&gt;=5,AI113&lt;&gt;""),LEN(TRIM(U113))-LEN(SUBSTITUTE(U113,CHAR(44),""))+1,0),"-"),"")</f>
        <v/>
      </c>
      <c r="BK113" s="180" t="str">
        <f t="shared" ref="BK113" si="445">IF(C113="X",IF(AN113="DA",LEN(TRIM(U113))-LEN(SUBSTITUTE(U113,CHAR(44),""))+1,"-"),"")</f>
        <v/>
      </c>
      <c r="BL113" s="183" t="str">
        <f t="shared" ref="BL113" si="446">IF(C113="X",IF(AN113="","Afectat sau NU?",IF(AN113="DA",((AG113+AH113)-(Z113+AA113))*24,"Nu a fost afectat producator/consumator")),"")</f>
        <v/>
      </c>
      <c r="BM113" s="178" t="str">
        <f t="shared" ref="BM113" si="447">IF(C113="X",IF(AN113&lt;&gt;"DA","-",IF(AND(AN113="DA",BL113&lt;=0),LEN(TRIM(V113))-LEN(SUBSTITUTE(V113,CHAR(44),""))+1+LEN(TRIM(U113))-LEN(SUBSTITUTE(U113,CHAR(44),""))+1,0)),"")</f>
        <v/>
      </c>
      <c r="BN113" s="180" t="str">
        <f t="shared" ref="BN113" si="448">IF(C113="X",IF(AN113="DA",LEN(TRIM(V113))-LEN(SUBSTITUTE(V113,CHAR(44),""))+1+LEN(TRIM(U113))-LEN(SUBSTITUTE(U113,CHAR(44),""))+1,"-"),"")</f>
        <v/>
      </c>
    </row>
    <row r="114" spans="1:66" s="10" customFormat="1" ht="200.25" thickBot="1" x14ac:dyDescent="0.3">
      <c r="A114" s="184">
        <f>SUM(1,A113)</f>
        <v>98</v>
      </c>
      <c r="B114" s="185" t="s">
        <v>66</v>
      </c>
      <c r="C114" s="185" t="s">
        <v>86</v>
      </c>
      <c r="D114" s="186" t="s">
        <v>401</v>
      </c>
      <c r="E114" s="185">
        <v>145890</v>
      </c>
      <c r="F114" s="185" t="s">
        <v>397</v>
      </c>
      <c r="G114" s="185" t="s">
        <v>85</v>
      </c>
      <c r="H114" s="187">
        <v>441290.5</v>
      </c>
      <c r="I114" s="187">
        <v>461208.57</v>
      </c>
      <c r="J114" s="187">
        <v>441290.5</v>
      </c>
      <c r="K114" s="187">
        <v>461208.57</v>
      </c>
      <c r="L114" s="185" t="s">
        <v>86</v>
      </c>
      <c r="M114" s="185" t="s">
        <v>86</v>
      </c>
      <c r="N114" s="185" t="s">
        <v>400</v>
      </c>
      <c r="O114" s="185" t="s">
        <v>397</v>
      </c>
      <c r="P114" s="185" t="s">
        <v>86</v>
      </c>
      <c r="Q114" s="185" t="s">
        <v>86</v>
      </c>
      <c r="R114" s="185" t="s">
        <v>86</v>
      </c>
      <c r="S114" s="185" t="s">
        <v>86</v>
      </c>
      <c r="T114" s="185" t="s">
        <v>88</v>
      </c>
      <c r="U114" s="185" t="s">
        <v>402</v>
      </c>
      <c r="V114" s="185" t="s">
        <v>89</v>
      </c>
      <c r="W114" s="188" t="s">
        <v>86</v>
      </c>
      <c r="X114" s="112">
        <v>44159</v>
      </c>
      <c r="Y114" s="111">
        <v>0.33333333333333331</v>
      </c>
      <c r="Z114" s="112">
        <v>44159</v>
      </c>
      <c r="AA114" s="111">
        <v>0.625</v>
      </c>
      <c r="AB114" s="185" t="s">
        <v>69</v>
      </c>
      <c r="AC114" s="185" t="s">
        <v>314</v>
      </c>
      <c r="AD114" s="189"/>
      <c r="AE114" s="240">
        <v>44159</v>
      </c>
      <c r="AF114" s="233">
        <v>0.33333333333333331</v>
      </c>
      <c r="AG114" s="234">
        <v>44159</v>
      </c>
      <c r="AH114" s="233">
        <v>0.58333333333333337</v>
      </c>
      <c r="AI114" s="234">
        <v>44159</v>
      </c>
      <c r="AJ114" s="233">
        <v>0.35347222222222219</v>
      </c>
      <c r="AK114" s="234">
        <v>44159</v>
      </c>
      <c r="AL114" s="233">
        <v>0.33958333333333335</v>
      </c>
      <c r="AM114" s="235" t="s">
        <v>396</v>
      </c>
      <c r="AN114" s="235" t="s">
        <v>313</v>
      </c>
      <c r="AO114" s="211"/>
      <c r="AP114" s="114"/>
      <c r="AQ114" s="77"/>
      <c r="AR114" s="191">
        <f t="shared" ref="AR114:AR115" si="449">IF(B114="X",IF(AN114="","Afectat sau NU?",IF(AN114="DA",IF(((AK114+AL114)-(AE114+AF114))*24&lt;-720,"Neinformat",((AK114+AL114)-(AE114+AF114))*24),"Nu a fost afectat producator/consumator")),"")</f>
        <v>0.1499999999650754</v>
      </c>
      <c r="AS114" s="192">
        <f t="shared" ref="AS114:AS115" si="450">IF(B114="X",IF(AN114="DA",IF(AR114&lt;6,LEN(TRIM(V114))-LEN(SUBSTITUTE(V114,CHAR(44),""))+1,0),"-"),"")</f>
        <v>1</v>
      </c>
      <c r="AT114" s="193">
        <f t="shared" ref="AT114:AT115" si="451">IF(B114="X",IF(AN114="DA",LEN(TRIM(V114))-LEN(SUBSTITUTE(V114,CHAR(44),""))+1,"-"),"")</f>
        <v>1</v>
      </c>
      <c r="AU114" s="191">
        <f t="shared" ref="AU114:AU115" si="452">IF(B114="X",IF(AN114="","Afectat sau NU?",IF(AN114="DA",IF(((AI114+AJ114)-(AE114+AF114))*24&lt;-720,"Neinformat",((AI114+AJ114)-(AE114+AF114))*24),"Nu a fost afectat producator/consumator")),"")</f>
        <v>0.48333333333721384</v>
      </c>
      <c r="AV114" s="192">
        <f t="shared" ref="AV114:AV115" si="453">IF(B114="X",IF(AN114="DA",IF(AU114&lt;6,LEN(TRIM(U114))-LEN(SUBSTITUTE(U114,CHAR(44),""))+1,0),"-"),"")</f>
        <v>44</v>
      </c>
      <c r="AW114" s="194">
        <f t="shared" ref="AW114:AW115" si="454">IF(B114="X",IF(AN114="DA",LEN(TRIM(U114))-LEN(SUBSTITUTE(U114,CHAR(44),""))+1,"-"),"")</f>
        <v>44</v>
      </c>
      <c r="AX114" s="195">
        <f t="shared" ref="AX114:AX115" si="455">IF(B114="X",IF(AN114="","Afectat sau NU?",IF(AN114="DA",((AG114+AH114)-(AE114+AF114))*24,"Nu a fost afectat producator/consumator")),"")</f>
        <v>6</v>
      </c>
      <c r="AY114" s="192">
        <f t="shared" ref="AY114:AY115" si="456">IF(B114="X",IF(AN114="DA",IF(AX114&gt;24,IF(BA114="NU",0,LEN(TRIM(V114))-LEN(SUBSTITUTE(V114,CHAR(44),""))+1),0),"-"),"")</f>
        <v>0</v>
      </c>
      <c r="AZ114" s="194">
        <f t="shared" ref="AZ114:AZ115" si="457">IF(B114="X",IF(AN114="DA",IF(AX114&gt;24,LEN(TRIM(V114))-LEN(SUBSTITUTE(V114,CHAR(44),""))+1,0),"-"),"")</f>
        <v>0</v>
      </c>
      <c r="BA114" s="64"/>
      <c r="BB114" s="64"/>
      <c r="BC114" s="64"/>
      <c r="BD114" s="64"/>
      <c r="BE114" s="64"/>
      <c r="BF114" s="196" t="str">
        <f t="shared" ref="BF114:BF115" si="458">IF(C114="X",IF(AN114="","Afectat sau NU?",IF(AN114="DA",IF(AK114="","Neinformat",NETWORKDAYS(AK114+AL114,AE114+AF114,$BS$2:$BS$14)-2),"Nu a fost afectat producator/consumator")),"")</f>
        <v/>
      </c>
      <c r="BG114" s="192" t="str">
        <f t="shared" ref="BG114:BG115" si="459">IF(C114="X",IF(AN114="DA",IF(AND(BF114&gt;=5,AK114&lt;&gt;""),LEN(TRIM(V114))-LEN(SUBSTITUTE(V114,CHAR(44),""))+1,0),"-"),"")</f>
        <v/>
      </c>
      <c r="BH114" s="193" t="str">
        <f t="shared" ref="BH114:BH115" si="460">IF(C114="X",IF(AN114="DA",LEN(TRIM(V114))-LEN(SUBSTITUTE(V114,CHAR(44),""))+1,"-"),"")</f>
        <v/>
      </c>
      <c r="BI114" s="196" t="str">
        <f t="shared" ref="BI114:BI115" si="461">IF(C114="X",IF(AN114="","Afectat sau NU?",IF(AN114="DA",IF(AI114="","Neinformat",NETWORKDAYS(AI114+AJ114,AE114+AF114,$BS$2:$BS$14)-2),"Nu a fost afectat producator/consumator")),"")</f>
        <v/>
      </c>
      <c r="BJ114" s="192" t="str">
        <f t="shared" ref="BJ114:BJ115" si="462">IF(C114="X",IF(AN114="DA",IF(AND(BI114&gt;=5,AI114&lt;&gt;""),LEN(TRIM(U114))-LEN(SUBSTITUTE(U114,CHAR(44),""))+1,0),"-"),"")</f>
        <v/>
      </c>
      <c r="BK114" s="194" t="str">
        <f t="shared" ref="BK114:BK115" si="463">IF(C114="X",IF(AN114="DA",LEN(TRIM(U114))-LEN(SUBSTITUTE(U114,CHAR(44),""))+1,"-"),"")</f>
        <v/>
      </c>
      <c r="BL114" s="197" t="str">
        <f t="shared" ref="BL114:BL115" si="464">IF(C114="X",IF(AN114="","Afectat sau NU?",IF(AN114="DA",((AG114+AH114)-(Z114+AA114))*24,"Nu a fost afectat producator/consumator")),"")</f>
        <v/>
      </c>
      <c r="BM114" s="192" t="str">
        <f t="shared" ref="BM114:BM115" si="465">IF(C114="X",IF(AN114&lt;&gt;"DA","-",IF(AND(AN114="DA",BL114&lt;=0),LEN(TRIM(V114))-LEN(SUBSTITUTE(V114,CHAR(44),""))+1+LEN(TRIM(U114))-LEN(SUBSTITUTE(U114,CHAR(44),""))+1,0)),"")</f>
        <v/>
      </c>
      <c r="BN114" s="194" t="str">
        <f t="shared" ref="BN114:BN115" si="466">IF(C114="X",IF(AN114="DA",LEN(TRIM(V114))-LEN(SUBSTITUTE(V114,CHAR(44),""))+1+LEN(TRIM(U114))-LEN(SUBSTITUTE(U114,CHAR(44),""))+1,"-"),"")</f>
        <v/>
      </c>
    </row>
    <row r="115" spans="1:66" s="10" customFormat="1" ht="228.75" thickBot="1" x14ac:dyDescent="0.3">
      <c r="A115" s="140">
        <f t="shared" ref="A115:A178" si="467">SUM(1,A114)</f>
        <v>99</v>
      </c>
      <c r="B115" s="141" t="s">
        <v>66</v>
      </c>
      <c r="C115" s="141" t="s">
        <v>86</v>
      </c>
      <c r="D115" s="142" t="s">
        <v>737</v>
      </c>
      <c r="E115" s="141">
        <v>19962</v>
      </c>
      <c r="F115" s="141" t="s">
        <v>403</v>
      </c>
      <c r="G115" s="141" t="s">
        <v>203</v>
      </c>
      <c r="H115" s="143">
        <v>474320.82</v>
      </c>
      <c r="I115" s="143">
        <v>361923.01</v>
      </c>
      <c r="J115" s="143">
        <v>474320.82</v>
      </c>
      <c r="K115" s="143">
        <v>361923.01</v>
      </c>
      <c r="L115" s="141" t="s">
        <v>86</v>
      </c>
      <c r="M115" s="141" t="s">
        <v>86</v>
      </c>
      <c r="N115" s="141" t="s">
        <v>404</v>
      </c>
      <c r="O115" s="141" t="s">
        <v>403</v>
      </c>
      <c r="P115" s="141" t="s">
        <v>86</v>
      </c>
      <c r="Q115" s="141" t="s">
        <v>86</v>
      </c>
      <c r="R115" s="141" t="s">
        <v>86</v>
      </c>
      <c r="S115" s="141" t="s">
        <v>86</v>
      </c>
      <c r="T115" s="141" t="s">
        <v>88</v>
      </c>
      <c r="U115" s="141" t="s">
        <v>405</v>
      </c>
      <c r="V115" s="141" t="s">
        <v>129</v>
      </c>
      <c r="W115" s="144" t="s">
        <v>86</v>
      </c>
      <c r="X115" s="145">
        <v>44168</v>
      </c>
      <c r="Y115" s="146">
        <v>0.49305555555555558</v>
      </c>
      <c r="Z115" s="145">
        <v>44168</v>
      </c>
      <c r="AA115" s="146">
        <v>0.58333333333333337</v>
      </c>
      <c r="AB115" s="141" t="s">
        <v>209</v>
      </c>
      <c r="AC115" s="141" t="s">
        <v>314</v>
      </c>
      <c r="AD115" s="147"/>
      <c r="AE115" s="267">
        <v>44168</v>
      </c>
      <c r="AF115" s="268">
        <v>0.49305555555555558</v>
      </c>
      <c r="AG115" s="269">
        <v>44168</v>
      </c>
      <c r="AH115" s="268">
        <v>0.58333333333333337</v>
      </c>
      <c r="AI115" s="269">
        <v>44168</v>
      </c>
      <c r="AJ115" s="268">
        <v>0.51458333333333328</v>
      </c>
      <c r="AK115" s="269">
        <v>44168</v>
      </c>
      <c r="AL115" s="268">
        <v>0.50972222222222219</v>
      </c>
      <c r="AM115" s="270" t="s">
        <v>86</v>
      </c>
      <c r="AN115" s="270" t="s">
        <v>313</v>
      </c>
      <c r="AO115" s="271"/>
      <c r="AP115" s="150"/>
      <c r="AQ115" s="77"/>
      <c r="AR115" s="151">
        <f t="shared" si="449"/>
        <v>0.40000000008149073</v>
      </c>
      <c r="AS115" s="152">
        <f t="shared" si="450"/>
        <v>1</v>
      </c>
      <c r="AT115" s="153">
        <f t="shared" si="451"/>
        <v>1</v>
      </c>
      <c r="AU115" s="154">
        <f t="shared" si="452"/>
        <v>0.5166666666045785</v>
      </c>
      <c r="AV115" s="152">
        <f t="shared" si="453"/>
        <v>47</v>
      </c>
      <c r="AW115" s="155">
        <f t="shared" si="454"/>
        <v>47</v>
      </c>
      <c r="AX115" s="151">
        <f t="shared" si="455"/>
        <v>2.1666666667442769</v>
      </c>
      <c r="AY115" s="152">
        <f t="shared" si="456"/>
        <v>0</v>
      </c>
      <c r="AZ115" s="153">
        <f t="shared" si="457"/>
        <v>0</v>
      </c>
      <c r="BA115" s="64"/>
      <c r="BB115" s="64"/>
      <c r="BC115" s="64"/>
      <c r="BD115" s="64"/>
      <c r="BE115" s="64"/>
      <c r="BF115" s="156" t="str">
        <f t="shared" si="458"/>
        <v/>
      </c>
      <c r="BG115" s="152" t="str">
        <f t="shared" si="459"/>
        <v/>
      </c>
      <c r="BH115" s="153" t="str">
        <f t="shared" si="460"/>
        <v/>
      </c>
      <c r="BI115" s="157" t="str">
        <f t="shared" si="461"/>
        <v/>
      </c>
      <c r="BJ115" s="152" t="str">
        <f t="shared" si="462"/>
        <v/>
      </c>
      <c r="BK115" s="155" t="str">
        <f t="shared" si="463"/>
        <v/>
      </c>
      <c r="BL115" s="156" t="str">
        <f t="shared" si="464"/>
        <v/>
      </c>
      <c r="BM115" s="152" t="str">
        <f t="shared" si="465"/>
        <v/>
      </c>
      <c r="BN115" s="153" t="str">
        <f t="shared" si="466"/>
        <v/>
      </c>
    </row>
    <row r="116" spans="1:66" s="10" customFormat="1" ht="29.25" thickBot="1" x14ac:dyDescent="0.3">
      <c r="A116" s="140">
        <f t="shared" si="467"/>
        <v>100</v>
      </c>
      <c r="B116" s="141" t="s">
        <v>66</v>
      </c>
      <c r="C116" s="141" t="s">
        <v>86</v>
      </c>
      <c r="D116" s="142" t="s">
        <v>738</v>
      </c>
      <c r="E116" s="141">
        <v>84852</v>
      </c>
      <c r="F116" s="141" t="s">
        <v>409</v>
      </c>
      <c r="G116" s="141" t="s">
        <v>410</v>
      </c>
      <c r="H116" s="143">
        <v>518631.57</v>
      </c>
      <c r="I116" s="143">
        <v>539395.30000000005</v>
      </c>
      <c r="J116" s="143">
        <v>518631.57</v>
      </c>
      <c r="K116" s="143">
        <v>539395.30000000005</v>
      </c>
      <c r="L116" s="141" t="s">
        <v>86</v>
      </c>
      <c r="M116" s="141" t="s">
        <v>86</v>
      </c>
      <c r="N116" s="141" t="s">
        <v>411</v>
      </c>
      <c r="O116" s="141" t="s">
        <v>412</v>
      </c>
      <c r="P116" s="141" t="s">
        <v>86</v>
      </c>
      <c r="Q116" s="141" t="s">
        <v>86</v>
      </c>
      <c r="R116" s="141" t="s">
        <v>86</v>
      </c>
      <c r="S116" s="141" t="s">
        <v>86</v>
      </c>
      <c r="T116" s="141" t="s">
        <v>97</v>
      </c>
      <c r="U116" s="141" t="s">
        <v>408</v>
      </c>
      <c r="V116" s="141" t="s">
        <v>413</v>
      </c>
      <c r="W116" s="144" t="s">
        <v>86</v>
      </c>
      <c r="X116" s="145">
        <v>44182</v>
      </c>
      <c r="Y116" s="146">
        <v>0.62222222222222223</v>
      </c>
      <c r="Z116" s="145">
        <v>44183</v>
      </c>
      <c r="AA116" s="146">
        <v>0.58333333333333337</v>
      </c>
      <c r="AB116" s="141" t="s">
        <v>78</v>
      </c>
      <c r="AC116" s="141" t="s">
        <v>314</v>
      </c>
      <c r="AD116" s="147"/>
      <c r="AE116" s="267">
        <v>44182</v>
      </c>
      <c r="AF116" s="268">
        <v>0.62222222222222223</v>
      </c>
      <c r="AG116" s="269">
        <v>44183</v>
      </c>
      <c r="AH116" s="268">
        <v>0.41666666666666669</v>
      </c>
      <c r="AI116" s="269">
        <v>44182</v>
      </c>
      <c r="AJ116" s="268">
        <v>0.63888888888888895</v>
      </c>
      <c r="AK116" s="269">
        <v>44182</v>
      </c>
      <c r="AL116" s="268">
        <v>0.62708333333333333</v>
      </c>
      <c r="AM116" s="270" t="s">
        <v>414</v>
      </c>
      <c r="AN116" s="270" t="s">
        <v>313</v>
      </c>
      <c r="AO116" s="271"/>
      <c r="AP116" s="150"/>
      <c r="AQ116" s="77"/>
      <c r="AR116" s="151">
        <f t="shared" ref="AR116" si="468">IF(B116="X",IF(AN116="","Afectat sau NU?",IF(AN116="DA",IF(((AK116+AL116)-(AE116+AF116))*24&lt;-720,"Neinformat",((AK116+AL116)-(AE116+AF116))*24),"Nu a fost afectat producator/consumator")),"")</f>
        <v>0.11666666669771075</v>
      </c>
      <c r="AS116" s="152">
        <f t="shared" ref="AS116" si="469">IF(B116="X",IF(AN116="DA",IF(AR116&lt;6,LEN(TRIM(V116))-LEN(SUBSTITUTE(V116,CHAR(44),""))+1,0),"-"),"")</f>
        <v>1</v>
      </c>
      <c r="AT116" s="153">
        <f t="shared" ref="AT116" si="470">IF(B116="X",IF(AN116="DA",LEN(TRIM(V116))-LEN(SUBSTITUTE(V116,CHAR(44),""))+1,"-"),"")</f>
        <v>1</v>
      </c>
      <c r="AU116" s="154">
        <f t="shared" ref="AU116" si="471">IF(B116="X",IF(AN116="","Afectat sau NU?",IF(AN116="DA",IF(((AI116+AJ116)-(AE116+AF116))*24&lt;-720,"Neinformat",((AI116+AJ116)-(AE116+AF116))*24),"Nu a fost afectat producator/consumator")),"")</f>
        <v>0.40000000008149073</v>
      </c>
      <c r="AV116" s="152">
        <f t="shared" ref="AV116" si="472">IF(B116="X",IF(AN116="DA",IF(AU116&lt;6,LEN(TRIM(U116))-LEN(SUBSTITUTE(U116,CHAR(44),""))+1,0),"-"),"")</f>
        <v>1</v>
      </c>
      <c r="AW116" s="155">
        <f t="shared" ref="AW116" si="473">IF(B116="X",IF(AN116="DA",LEN(TRIM(U116))-LEN(SUBSTITUTE(U116,CHAR(44),""))+1,"-"),"")</f>
        <v>1</v>
      </c>
      <c r="AX116" s="151">
        <f t="shared" ref="AX116" si="474">IF(B116="X",IF(AN116="","Afectat sau NU?",IF(AN116="DA",((AG116+AH116)-(AE116+AF116))*24,"Nu a fost afectat producator/consumator")),"")</f>
        <v>19.066666666651145</v>
      </c>
      <c r="AY116" s="152">
        <f t="shared" ref="AY116" si="475">IF(B116="X",IF(AN116="DA",IF(AX116&gt;24,IF(BA116="NU",0,LEN(TRIM(V116))-LEN(SUBSTITUTE(V116,CHAR(44),""))+1),0),"-"),"")</f>
        <v>0</v>
      </c>
      <c r="AZ116" s="153">
        <f t="shared" ref="AZ116" si="476">IF(B116="X",IF(AN116="DA",IF(AX116&gt;24,LEN(TRIM(V116))-LEN(SUBSTITUTE(V116,CHAR(44),""))+1,0),"-"),"")</f>
        <v>0</v>
      </c>
      <c r="BA116" s="64"/>
      <c r="BB116" s="64"/>
      <c r="BC116" s="64"/>
      <c r="BD116" s="64"/>
      <c r="BE116" s="64"/>
      <c r="BF116" s="156" t="str">
        <f t="shared" ref="BF116" si="477">IF(C116="X",IF(AN116="","Afectat sau NU?",IF(AN116="DA",IF(AK116="","Neinformat",NETWORKDAYS(AK116+AL116,AE116+AF116,$BS$2:$BS$14)-2),"Nu a fost afectat producator/consumator")),"")</f>
        <v/>
      </c>
      <c r="BG116" s="152" t="str">
        <f t="shared" ref="BG116" si="478">IF(C116="X",IF(AN116="DA",IF(AND(BF116&gt;=5,AK116&lt;&gt;""),LEN(TRIM(V116))-LEN(SUBSTITUTE(V116,CHAR(44),""))+1,0),"-"),"")</f>
        <v/>
      </c>
      <c r="BH116" s="153" t="str">
        <f t="shared" ref="BH116" si="479">IF(C116="X",IF(AN116="DA",LEN(TRIM(V116))-LEN(SUBSTITUTE(V116,CHAR(44),""))+1,"-"),"")</f>
        <v/>
      </c>
      <c r="BI116" s="157" t="str">
        <f t="shared" ref="BI116" si="480">IF(C116="X",IF(AN116="","Afectat sau NU?",IF(AN116="DA",IF(AI116="","Neinformat",NETWORKDAYS(AI116+AJ116,AE116+AF116,$BS$2:$BS$14)-2),"Nu a fost afectat producator/consumator")),"")</f>
        <v/>
      </c>
      <c r="BJ116" s="152" t="str">
        <f t="shared" ref="BJ116" si="481">IF(C116="X",IF(AN116="DA",IF(AND(BI116&gt;=5,AI116&lt;&gt;""),LEN(TRIM(U116))-LEN(SUBSTITUTE(U116,CHAR(44),""))+1,0),"-"),"")</f>
        <v/>
      </c>
      <c r="BK116" s="155" t="str">
        <f t="shared" ref="BK116" si="482">IF(C116="X",IF(AN116="DA",LEN(TRIM(U116))-LEN(SUBSTITUTE(U116,CHAR(44),""))+1,"-"),"")</f>
        <v/>
      </c>
      <c r="BL116" s="156" t="str">
        <f t="shared" ref="BL116" si="483">IF(C116="X",IF(AN116="","Afectat sau NU?",IF(AN116="DA",((AG116+AH116)-(Z116+AA116))*24,"Nu a fost afectat producator/consumator")),"")</f>
        <v/>
      </c>
      <c r="BM116" s="152" t="str">
        <f t="shared" ref="BM116" si="484">IF(C116="X",IF(AN116&lt;&gt;"DA","-",IF(AND(AN116="DA",BL116&lt;=0),LEN(TRIM(V116))-LEN(SUBSTITUTE(V116,CHAR(44),""))+1+LEN(TRIM(U116))-LEN(SUBSTITUTE(U116,CHAR(44),""))+1,0)),"")</f>
        <v/>
      </c>
      <c r="BN116" s="153" t="str">
        <f t="shared" ref="BN116" si="485">IF(C116="X",IF(AN116="DA",LEN(TRIM(V116))-LEN(SUBSTITUTE(V116,CHAR(44),""))+1+LEN(TRIM(U116))-LEN(SUBSTITUTE(U116,CHAR(44),""))+1,"-"),"")</f>
        <v/>
      </c>
    </row>
    <row r="117" spans="1:66" s="10" customFormat="1" ht="57.75" thickBot="1" x14ac:dyDescent="0.3">
      <c r="A117" s="140">
        <f t="shared" si="467"/>
        <v>101</v>
      </c>
      <c r="B117" s="141" t="s">
        <v>66</v>
      </c>
      <c r="C117" s="141" t="s">
        <v>86</v>
      </c>
      <c r="D117" s="142" t="s">
        <v>425</v>
      </c>
      <c r="E117" s="141">
        <v>130721</v>
      </c>
      <c r="F117" s="141" t="s">
        <v>420</v>
      </c>
      <c r="G117" s="141" t="s">
        <v>159</v>
      </c>
      <c r="H117" s="143">
        <v>578964.69999999995</v>
      </c>
      <c r="I117" s="143">
        <v>376015.84</v>
      </c>
      <c r="J117" s="143">
        <v>578964.69999999995</v>
      </c>
      <c r="K117" s="143">
        <v>376015.84</v>
      </c>
      <c r="L117" s="141" t="s">
        <v>421</v>
      </c>
      <c r="M117" s="141" t="s">
        <v>422</v>
      </c>
      <c r="N117" s="141" t="s">
        <v>86</v>
      </c>
      <c r="O117" s="141" t="s">
        <v>86</v>
      </c>
      <c r="P117" s="141" t="s">
        <v>86</v>
      </c>
      <c r="Q117" s="141" t="s">
        <v>86</v>
      </c>
      <c r="R117" s="141" t="s">
        <v>86</v>
      </c>
      <c r="S117" s="141" t="s">
        <v>86</v>
      </c>
      <c r="T117" s="141" t="s">
        <v>97</v>
      </c>
      <c r="U117" s="141" t="s">
        <v>424</v>
      </c>
      <c r="V117" s="141" t="s">
        <v>423</v>
      </c>
      <c r="W117" s="144" t="s">
        <v>86</v>
      </c>
      <c r="X117" s="145">
        <v>44196</v>
      </c>
      <c r="Y117" s="146">
        <v>0.20138888888888887</v>
      </c>
      <c r="Z117" s="145">
        <v>44196</v>
      </c>
      <c r="AA117" s="146">
        <v>0.58333333333333337</v>
      </c>
      <c r="AB117" s="141" t="s">
        <v>71</v>
      </c>
      <c r="AC117" s="141" t="s">
        <v>314</v>
      </c>
      <c r="AD117" s="147"/>
      <c r="AE117" s="267">
        <v>44196</v>
      </c>
      <c r="AF117" s="268">
        <v>0.20138888888888887</v>
      </c>
      <c r="AG117" s="269">
        <v>44196</v>
      </c>
      <c r="AH117" s="268">
        <v>0.48958333333333331</v>
      </c>
      <c r="AI117" s="269">
        <v>44196</v>
      </c>
      <c r="AJ117" s="268">
        <v>0.25625000000000003</v>
      </c>
      <c r="AK117" s="269">
        <v>44196</v>
      </c>
      <c r="AL117" s="268">
        <v>0.23819444444444446</v>
      </c>
      <c r="AM117" s="270" t="s">
        <v>427</v>
      </c>
      <c r="AN117" s="270" t="s">
        <v>313</v>
      </c>
      <c r="AO117" s="271"/>
      <c r="AP117" s="150"/>
      <c r="AQ117" s="77"/>
      <c r="AR117" s="151">
        <f t="shared" ref="AR117" si="486">IF(B117="X",IF(AN117="","Afectat sau NU?",IF(AN117="DA",IF(((AK117+AL117)-(AE117+AF117))*24&lt;-720,"Neinformat",((AK117+AL117)-(AE117+AF117))*24),"Nu a fost afectat producator/consumator")),"")</f>
        <v>0.88333333324408159</v>
      </c>
      <c r="AS117" s="152">
        <f t="shared" ref="AS117" si="487">IF(B117="X",IF(AN117="DA",IF(AR117&lt;6,LEN(TRIM(V117))-LEN(SUBSTITUTE(V117,CHAR(44),""))+1,0),"-"),"")</f>
        <v>1</v>
      </c>
      <c r="AT117" s="153">
        <f t="shared" ref="AT117" si="488">IF(B117="X",IF(AN117="DA",LEN(TRIM(V117))-LEN(SUBSTITUTE(V117,CHAR(44),""))+1,"-"),"")</f>
        <v>1</v>
      </c>
      <c r="AU117" s="154">
        <f t="shared" ref="AU117" si="489">IF(B117="X",IF(AN117="","Afectat sau NU?",IF(AN117="DA",IF(((AI117+AJ117)-(AE117+AF117))*24&lt;-720,"Neinformat",((AI117+AJ117)-(AE117+AF117))*24),"Nu a fost afectat producator/consumator")),"")</f>
        <v>1.316666666592937</v>
      </c>
      <c r="AV117" s="152">
        <f t="shared" ref="AV117" si="490">IF(B117="X",IF(AN117="DA",IF(AU117&lt;6,LEN(TRIM(U117))-LEN(SUBSTITUTE(U117,CHAR(44),""))+1,0),"-"),"")</f>
        <v>11</v>
      </c>
      <c r="AW117" s="155">
        <f t="shared" ref="AW117" si="491">IF(B117="X",IF(AN117="DA",LEN(TRIM(U117))-LEN(SUBSTITUTE(U117,CHAR(44),""))+1,"-"),"")</f>
        <v>11</v>
      </c>
      <c r="AX117" s="151">
        <f t="shared" ref="AX117" si="492">IF(B117="X",IF(AN117="","Afectat sau NU?",IF(AN117="DA",((AG117+AH117)-(AE117+AF117))*24,"Nu a fost afectat producator/consumator")),"")</f>
        <v>6.9166666666860692</v>
      </c>
      <c r="AY117" s="152">
        <f>IF(B117="X",IF(AN117="DA",IF(AX117&gt;24,IF(BA117="NU",0,LEN(TRIM(V117))-LEN(SUBSTITUTE(V117,CHAR(44),""))+1),0),"-"),"")</f>
        <v>0</v>
      </c>
      <c r="AZ117" s="153">
        <f t="shared" ref="AZ117" si="493">IF(B117="X",IF(AN117="DA",IF(AX117&gt;24,LEN(TRIM(V117))-LEN(SUBSTITUTE(V117,CHAR(44),""))+1,0),"-"),"")</f>
        <v>0</v>
      </c>
      <c r="BA117" s="64"/>
      <c r="BB117" s="64"/>
      <c r="BC117" s="64"/>
      <c r="BD117" s="64"/>
      <c r="BE117" s="64"/>
      <c r="BF117" s="156" t="str">
        <f t="shared" ref="BF117" si="494">IF(C117="X",IF(AN117="","Afectat sau NU?",IF(AN117="DA",IF(AK117="","Neinformat",NETWORKDAYS(AK117+AL117,AE117+AF117,$BS$2:$BS$14)-2),"Nu a fost afectat producator/consumator")),"")</f>
        <v/>
      </c>
      <c r="BG117" s="152" t="str">
        <f t="shared" ref="BG117" si="495">IF(C117="X",IF(AN117="DA",IF(AND(BF117&gt;=5,AK117&lt;&gt;""),LEN(TRIM(V117))-LEN(SUBSTITUTE(V117,CHAR(44),""))+1,0),"-"),"")</f>
        <v/>
      </c>
      <c r="BH117" s="153" t="str">
        <f t="shared" ref="BH117" si="496">IF(C117="X",IF(AN117="DA",LEN(TRIM(V117))-LEN(SUBSTITUTE(V117,CHAR(44),""))+1,"-"),"")</f>
        <v/>
      </c>
      <c r="BI117" s="157" t="str">
        <f t="shared" ref="BI117" si="497">IF(C117="X",IF(AN117="","Afectat sau NU?",IF(AN117="DA",IF(AI117="","Neinformat",NETWORKDAYS(AI117+AJ117,AE117+AF117,$BS$2:$BS$14)-2),"Nu a fost afectat producator/consumator")),"")</f>
        <v/>
      </c>
      <c r="BJ117" s="152" t="str">
        <f t="shared" ref="BJ117" si="498">IF(C117="X",IF(AN117="DA",IF(AND(BI117&gt;=5,AI117&lt;&gt;""),LEN(TRIM(U117))-LEN(SUBSTITUTE(U117,CHAR(44),""))+1,0),"-"),"")</f>
        <v/>
      </c>
      <c r="BK117" s="155" t="str">
        <f t="shared" ref="BK117" si="499">IF(C117="X",IF(AN117="DA",LEN(TRIM(U117))-LEN(SUBSTITUTE(U117,CHAR(44),""))+1,"-"),"")</f>
        <v/>
      </c>
      <c r="BL117" s="156" t="str">
        <f t="shared" ref="BL117" si="500">IF(C117="X",IF(AN117="","Afectat sau NU?",IF(AN117="DA",((AG117+AH117)-(Z117+AA117))*24,"Nu a fost afectat producator/consumator")),"")</f>
        <v/>
      </c>
      <c r="BM117" s="152" t="str">
        <f t="shared" ref="BM117" si="501">IF(C117="X",IF(AN117&lt;&gt;"DA","-",IF(AND(AN117="DA",BL117&lt;=0),LEN(TRIM(V117))-LEN(SUBSTITUTE(V117,CHAR(44),""))+1+LEN(TRIM(U117))-LEN(SUBSTITUTE(U117,CHAR(44),""))+1,0)),"")</f>
        <v/>
      </c>
      <c r="BN117" s="153" t="str">
        <f t="shared" ref="BN117" si="502">IF(C117="X",IF(AN117="DA",LEN(TRIM(V117))-LEN(SUBSTITUTE(V117,CHAR(44),""))+1+LEN(TRIM(U117))-LEN(SUBSTITUTE(U117,CHAR(44),""))+1,"-"),"")</f>
        <v/>
      </c>
    </row>
    <row r="118" spans="1:66" s="10" customFormat="1" ht="57.75" thickBot="1" x14ac:dyDescent="0.3">
      <c r="A118" s="158">
        <f t="shared" si="467"/>
        <v>102</v>
      </c>
      <c r="B118" s="159" t="s">
        <v>66</v>
      </c>
      <c r="C118" s="159" t="s">
        <v>86</v>
      </c>
      <c r="D118" s="160" t="s">
        <v>426</v>
      </c>
      <c r="E118" s="159">
        <v>130721</v>
      </c>
      <c r="F118" s="159" t="s">
        <v>420</v>
      </c>
      <c r="G118" s="159" t="s">
        <v>159</v>
      </c>
      <c r="H118" s="161">
        <v>578964.69999999995</v>
      </c>
      <c r="I118" s="161">
        <v>376015.84</v>
      </c>
      <c r="J118" s="161">
        <v>578964.69999999995</v>
      </c>
      <c r="K118" s="161">
        <v>376015.84</v>
      </c>
      <c r="L118" s="159" t="s">
        <v>421</v>
      </c>
      <c r="M118" s="159" t="s">
        <v>422</v>
      </c>
      <c r="N118" s="159" t="s">
        <v>86</v>
      </c>
      <c r="O118" s="159" t="s">
        <v>86</v>
      </c>
      <c r="P118" s="159" t="s">
        <v>86</v>
      </c>
      <c r="Q118" s="159" t="s">
        <v>86</v>
      </c>
      <c r="R118" s="159" t="s">
        <v>86</v>
      </c>
      <c r="S118" s="159" t="s">
        <v>86</v>
      </c>
      <c r="T118" s="159" t="s">
        <v>97</v>
      </c>
      <c r="U118" s="159" t="s">
        <v>424</v>
      </c>
      <c r="V118" s="159" t="s">
        <v>423</v>
      </c>
      <c r="W118" s="162" t="s">
        <v>86</v>
      </c>
      <c r="X118" s="163">
        <v>44196</v>
      </c>
      <c r="Y118" s="164">
        <v>0.625</v>
      </c>
      <c r="Z118" s="163">
        <v>44197</v>
      </c>
      <c r="AA118" s="164">
        <v>0.16666666666666666</v>
      </c>
      <c r="AB118" s="159" t="s">
        <v>71</v>
      </c>
      <c r="AC118" s="159" t="s">
        <v>314</v>
      </c>
      <c r="AD118" s="165"/>
      <c r="AE118" s="267">
        <v>44196</v>
      </c>
      <c r="AF118" s="268">
        <v>0.625</v>
      </c>
      <c r="AG118" s="269">
        <v>44197</v>
      </c>
      <c r="AH118" s="268">
        <v>0.4368055555555555</v>
      </c>
      <c r="AI118" s="269">
        <v>44196</v>
      </c>
      <c r="AJ118" s="268">
        <v>0.65833333333333333</v>
      </c>
      <c r="AK118" s="269">
        <v>44196</v>
      </c>
      <c r="AL118" s="268">
        <v>0.64513888888888882</v>
      </c>
      <c r="AM118" s="270"/>
      <c r="AN118" s="270" t="s">
        <v>313</v>
      </c>
      <c r="AO118" s="271"/>
      <c r="AP118" s="150"/>
      <c r="AQ118" s="77"/>
      <c r="AR118" s="151">
        <f t="shared" ref="AR118" si="503">IF(B118="X",IF(AN118="","Afectat sau NU?",IF(AN118="DA",IF(((AK118+AL118)-(AE118+AF118))*24&lt;-720,"Neinformat",((AK118+AL118)-(AE118+AF118))*24),"Nu a fost afectat producator/consumator")),"")</f>
        <v>0.48333333333721384</v>
      </c>
      <c r="AS118" s="152">
        <f t="shared" ref="AS118" si="504">IF(B118="X",IF(AN118="DA",IF(AR118&lt;6,LEN(TRIM(V118))-LEN(SUBSTITUTE(V118,CHAR(44),""))+1,0),"-"),"")</f>
        <v>1</v>
      </c>
      <c r="AT118" s="153">
        <f t="shared" ref="AT118" si="505">IF(B118="X",IF(AN118="DA",LEN(TRIM(V118))-LEN(SUBSTITUTE(V118,CHAR(44),""))+1,"-"),"")</f>
        <v>1</v>
      </c>
      <c r="AU118" s="154">
        <f t="shared" ref="AU118" si="506">IF(B118="X",IF(AN118="","Afectat sau NU?",IF(AN118="DA",IF(((AI118+AJ118)-(AE118+AF118))*24&lt;-720,"Neinformat",((AI118+AJ118)-(AE118+AF118))*24),"Nu a fost afectat producator/consumator")),"")</f>
        <v>0.79999999998835847</v>
      </c>
      <c r="AV118" s="152">
        <f t="shared" ref="AV118" si="507">IF(B118="X",IF(AN118="DA",IF(AU118&lt;6,LEN(TRIM(U118))-LEN(SUBSTITUTE(U118,CHAR(44),""))+1,0),"-"),"")</f>
        <v>11</v>
      </c>
      <c r="AW118" s="155">
        <f t="shared" ref="AW118" si="508">IF(B118="X",IF(AN118="DA",LEN(TRIM(U118))-LEN(SUBSTITUTE(U118,CHAR(44),""))+1,"-"),"")</f>
        <v>11</v>
      </c>
      <c r="AX118" s="151">
        <f t="shared" ref="AX118" si="509">IF(B118="X",IF(AN118="","Afectat sau NU?",IF(AN118="DA",((AG118+AH118)-(AE118+AF118))*24,"Nu a fost afectat producator/consumator")),"")</f>
        <v>19.483333333279006</v>
      </c>
      <c r="AY118" s="152">
        <f>IF(B118="X",IF(AN118="DA",IF(AX118&gt;24,IF(BA118="NU",0,LEN(TRIM(V118))-LEN(SUBSTITUTE(V118,CHAR(44),""))+1),0),"-"),"")</f>
        <v>0</v>
      </c>
      <c r="AZ118" s="153">
        <f t="shared" ref="AZ118" si="510">IF(B118="X",IF(AN118="DA",IF(AX118&gt;24,LEN(TRIM(V118))-LEN(SUBSTITUTE(V118,CHAR(44),""))+1,0),"-"),"")</f>
        <v>0</v>
      </c>
      <c r="BA118" s="64"/>
      <c r="BB118" s="64"/>
      <c r="BC118" s="64"/>
      <c r="BD118" s="64"/>
      <c r="BE118" s="64"/>
      <c r="BF118" s="156" t="str">
        <f t="shared" ref="BF118" si="511">IF(C118="X",IF(AN118="","Afectat sau NU?",IF(AN118="DA",IF(AK118="","Neinformat",NETWORKDAYS(AK118+AL118,AE118+AF118,$BS$2:$BS$14)-2),"Nu a fost afectat producator/consumator")),"")</f>
        <v/>
      </c>
      <c r="BG118" s="152" t="str">
        <f t="shared" ref="BG118" si="512">IF(C118="X",IF(AN118="DA",IF(AND(BF118&gt;=5,AK118&lt;&gt;""),LEN(TRIM(V118))-LEN(SUBSTITUTE(V118,CHAR(44),""))+1,0),"-"),"")</f>
        <v/>
      </c>
      <c r="BH118" s="153" t="str">
        <f t="shared" ref="BH118" si="513">IF(C118="X",IF(AN118="DA",LEN(TRIM(V118))-LEN(SUBSTITUTE(V118,CHAR(44),""))+1,"-"),"")</f>
        <v/>
      </c>
      <c r="BI118" s="157" t="str">
        <f t="shared" ref="BI118" si="514">IF(C118="X",IF(AN118="","Afectat sau NU?",IF(AN118="DA",IF(AI118="","Neinformat",NETWORKDAYS(AI118+AJ118,AE118+AF118,$BS$2:$BS$14)-2),"Nu a fost afectat producator/consumator")),"")</f>
        <v/>
      </c>
      <c r="BJ118" s="152" t="str">
        <f t="shared" ref="BJ118" si="515">IF(C118="X",IF(AN118="DA",IF(AND(BI118&gt;=5,AI118&lt;&gt;""),LEN(TRIM(U118))-LEN(SUBSTITUTE(U118,CHAR(44),""))+1,0),"-"),"")</f>
        <v/>
      </c>
      <c r="BK118" s="155" t="str">
        <f t="shared" ref="BK118" si="516">IF(C118="X",IF(AN118="DA",LEN(TRIM(U118))-LEN(SUBSTITUTE(U118,CHAR(44),""))+1,"-"),"")</f>
        <v/>
      </c>
      <c r="BL118" s="156" t="str">
        <f t="shared" ref="BL118" si="517">IF(C118="X",IF(AN118="","Afectat sau NU?",IF(AN118="DA",((AG118+AH118)-(Z118+AA118))*24,"Nu a fost afectat producator/consumator")),"")</f>
        <v/>
      </c>
      <c r="BM118" s="152" t="str">
        <f t="shared" ref="BM118" si="518">IF(C118="X",IF(AN118&lt;&gt;"DA","-",IF(AND(AN118="DA",BL118&lt;=0),LEN(TRIM(V118))-LEN(SUBSTITUTE(V118,CHAR(44),""))+1+LEN(TRIM(U118))-LEN(SUBSTITUTE(U118,CHAR(44),""))+1,0)),"")</f>
        <v/>
      </c>
      <c r="BN118" s="153" t="str">
        <f t="shared" ref="BN118" si="519">IF(C118="X",IF(AN118="DA",LEN(TRIM(V118))-LEN(SUBSTITUTE(V118,CHAR(44),""))+1+LEN(TRIM(U118))-LEN(SUBSTITUTE(U118,CHAR(44),""))+1,"-"),"")</f>
        <v/>
      </c>
    </row>
    <row r="119" spans="1:66" s="10" customFormat="1" ht="208.5" customHeight="1" x14ac:dyDescent="0.25">
      <c r="A119" s="66">
        <f t="shared" si="467"/>
        <v>103</v>
      </c>
      <c r="B119" s="67" t="s">
        <v>66</v>
      </c>
      <c r="C119" s="67" t="s">
        <v>86</v>
      </c>
      <c r="D119" s="68" t="s">
        <v>428</v>
      </c>
      <c r="E119" s="67">
        <v>9468</v>
      </c>
      <c r="F119" s="67" t="s">
        <v>826</v>
      </c>
      <c r="G119" s="67" t="s">
        <v>429</v>
      </c>
      <c r="H119" s="69">
        <v>233939.75</v>
      </c>
      <c r="I119" s="69">
        <v>564386.76</v>
      </c>
      <c r="J119" s="69">
        <v>233939.75</v>
      </c>
      <c r="K119" s="69">
        <v>564386.76</v>
      </c>
      <c r="L119" s="67" t="s">
        <v>86</v>
      </c>
      <c r="M119" s="67" t="s">
        <v>86</v>
      </c>
      <c r="N119" s="67" t="s">
        <v>430</v>
      </c>
      <c r="O119" s="67" t="s">
        <v>825</v>
      </c>
      <c r="P119" s="67" t="s">
        <v>86</v>
      </c>
      <c r="Q119" s="67" t="s">
        <v>86</v>
      </c>
      <c r="R119" s="67" t="s">
        <v>86</v>
      </c>
      <c r="S119" s="67" t="s">
        <v>86</v>
      </c>
      <c r="T119" s="67" t="s">
        <v>88</v>
      </c>
      <c r="U119" s="67" t="s">
        <v>402</v>
      </c>
      <c r="V119" s="67" t="s">
        <v>89</v>
      </c>
      <c r="W119" s="70" t="s">
        <v>86</v>
      </c>
      <c r="X119" s="71">
        <v>44201</v>
      </c>
      <c r="Y119" s="72">
        <v>0.375</v>
      </c>
      <c r="Z119" s="71">
        <v>44201</v>
      </c>
      <c r="AA119" s="72">
        <v>0.66666666666666663</v>
      </c>
      <c r="AB119" s="67" t="s">
        <v>429</v>
      </c>
      <c r="AC119" s="67" t="s">
        <v>314</v>
      </c>
      <c r="AD119" s="73"/>
      <c r="AE119" s="238">
        <v>44201</v>
      </c>
      <c r="AF119" s="239">
        <v>0.375</v>
      </c>
      <c r="AG119" s="241">
        <v>44201</v>
      </c>
      <c r="AH119" s="239">
        <v>0.75</v>
      </c>
      <c r="AI119" s="241">
        <v>44201</v>
      </c>
      <c r="AJ119" s="239">
        <v>0.41388888888888892</v>
      </c>
      <c r="AK119" s="241">
        <v>44201</v>
      </c>
      <c r="AL119" s="239">
        <v>0.39861111111111108</v>
      </c>
      <c r="AM119" s="242" t="s">
        <v>433</v>
      </c>
      <c r="AN119" s="242" t="s">
        <v>313</v>
      </c>
      <c r="AO119" s="223"/>
      <c r="AP119" s="76"/>
      <c r="AQ119" s="77"/>
      <c r="AR119" s="78">
        <f t="shared" ref="AR119:AR120" si="520">IF(B119="X",IF(AN119="","Afectat sau NU?",IF(AN119="DA",IF(((AK119+AL119)-(AE119+AF119))*24&lt;-720,"Neinformat",((AK119+AL119)-(AE119+AF119))*24),"Nu a fost afectat producator/consumator")),"")</f>
        <v>0.56666666659293696</v>
      </c>
      <c r="AS119" s="79">
        <f t="shared" ref="AS119:AS120" si="521">IF(B119="X",IF(AN119="DA",IF(AR119&lt;6,LEN(TRIM(V119))-LEN(SUBSTITUTE(V119,CHAR(44),""))+1,0),"-"),"")</f>
        <v>1</v>
      </c>
      <c r="AT119" s="80">
        <f t="shared" ref="AT119:AT120" si="522">IF(B119="X",IF(AN119="DA",LEN(TRIM(V119))-LEN(SUBSTITUTE(V119,CHAR(44),""))+1,"-"),"")</f>
        <v>1</v>
      </c>
      <c r="AU119" s="81">
        <f t="shared" ref="AU119:AU120" si="523">IF(B119="X",IF(AN119="","Afectat sau NU?",IF(AN119="DA",IF(((AI119+AJ119)-(AE119+AF119))*24&lt;-720,"Neinformat",((AI119+AJ119)-(AE119+AF119))*24),"Nu a fost afectat producator/consumator")),"")</f>
        <v>0.93333333340706304</v>
      </c>
      <c r="AV119" s="79">
        <f t="shared" ref="AV119:AV120" si="524">IF(B119="X",IF(AN119="DA",IF(AU119&lt;6,LEN(TRIM(U119))-LEN(SUBSTITUTE(U119,CHAR(44),""))+1,0),"-"),"")</f>
        <v>44</v>
      </c>
      <c r="AW119" s="82">
        <f t="shared" ref="AW119:AW120" si="525">IF(B119="X",IF(AN119="DA",LEN(TRIM(U119))-LEN(SUBSTITUTE(U119,CHAR(44),""))+1,"-"),"")</f>
        <v>44</v>
      </c>
      <c r="AX119" s="78">
        <f t="shared" ref="AX119:AX120" si="526">IF(B119="X",IF(AN119="","Afectat sau NU?",IF(AN119="DA",((AG119+AH119)-(AE119+AF119))*24,"Nu a fost afectat producator/consumator")),"")</f>
        <v>9</v>
      </c>
      <c r="AY119" s="79">
        <f t="shared" ref="AY119:AY120" si="527">IF(B119="X",IF(AN119="DA",IF(AX119&gt;24,IF(BA119="NU",0,LEN(TRIM(V119))-LEN(SUBSTITUTE(V119,CHAR(44),""))+1),0),"-"),"")</f>
        <v>0</v>
      </c>
      <c r="AZ119" s="80">
        <f t="shared" ref="AZ119:AZ120" si="528">IF(B119="X",IF(AN119="DA",IF(AX119&gt;24,LEN(TRIM(V119))-LEN(SUBSTITUTE(V119,CHAR(44),""))+1,0),"-"),"")</f>
        <v>0</v>
      </c>
      <c r="BA119" s="64"/>
      <c r="BB119" s="64"/>
      <c r="BC119" s="64"/>
      <c r="BD119" s="64"/>
      <c r="BE119" s="64"/>
      <c r="BF119" s="83" t="str">
        <f t="shared" ref="BF119:BF120" si="529">IF(C119="X",IF(AN119="","Afectat sau NU?",IF(AN119="DA",IF(AK119="","Neinformat",NETWORKDAYS(AK119+AL119,AE119+AF119,$BS$2:$BS$14)-2),"Nu a fost afectat producator/consumator")),"")</f>
        <v/>
      </c>
      <c r="BG119" s="79" t="str">
        <f t="shared" ref="BG119:BG120" si="530">IF(C119="X",IF(AN119="DA",IF(AND(BF119&gt;=5,AK119&lt;&gt;""),LEN(TRIM(V119))-LEN(SUBSTITUTE(V119,CHAR(44),""))+1,0),"-"),"")</f>
        <v/>
      </c>
      <c r="BH119" s="80" t="str">
        <f t="shared" ref="BH119:BH120" si="531">IF(C119="X",IF(AN119="DA",LEN(TRIM(V119))-LEN(SUBSTITUTE(V119,CHAR(44),""))+1,"-"),"")</f>
        <v/>
      </c>
      <c r="BI119" s="370" t="str">
        <f t="shared" ref="BI119:BI120" si="532">IF(C119="X",IF(AN119="","Afectat sau NU?",IF(AN119="DA",IF(AI119="","Neinformat",NETWORKDAYS(AI119+AJ119,AE119+AF119,$BS$2:$BS$14)-2),"Nu a fost afectat producator/consumator")),"")</f>
        <v/>
      </c>
      <c r="BJ119" s="79" t="str">
        <f t="shared" ref="BJ119:BJ120" si="533">IF(C119="X",IF(AN119="DA",IF(AND(BI119&gt;=5,AI119&lt;&gt;""),LEN(TRIM(U119))-LEN(SUBSTITUTE(U119,CHAR(44),""))+1,0),"-"),"")</f>
        <v/>
      </c>
      <c r="BK119" s="82" t="str">
        <f t="shared" ref="BK119:BK120" si="534">IF(C119="X",IF(AN119="DA",LEN(TRIM(U119))-LEN(SUBSTITUTE(U119,CHAR(44),""))+1,"-"),"")</f>
        <v/>
      </c>
      <c r="BL119" s="83" t="str">
        <f t="shared" ref="BL119:BL120" si="535">IF(C119="X",IF(AN119="","Afectat sau NU?",IF(AN119="DA",((AG119+AH119)-(Z119+AA119))*24,"Nu a fost afectat producator/consumator")),"")</f>
        <v/>
      </c>
      <c r="BM119" s="79" t="str">
        <f t="shared" ref="BM119:BM120" si="536">IF(C119="X",IF(AN119&lt;&gt;"DA","-",IF(AND(AN119="DA",BL119&lt;=0),LEN(TRIM(V119))-LEN(SUBSTITUTE(V119,CHAR(44),""))+1+LEN(TRIM(U119))-LEN(SUBSTITUTE(U119,CHAR(44),""))+1,0)),"")</f>
        <v/>
      </c>
      <c r="BN119" s="80" t="str">
        <f t="shared" ref="BN119:BN120" si="537">IF(C119="X",IF(AN119="DA",LEN(TRIM(V119))-LEN(SUBSTITUTE(V119,CHAR(44),""))+1+LEN(TRIM(U119))-LEN(SUBSTITUTE(U119,CHAR(44),""))+1,"-"),"")</f>
        <v/>
      </c>
    </row>
    <row r="120" spans="1:66" s="10" customFormat="1" ht="216" customHeight="1" thickBot="1" x14ac:dyDescent="0.3">
      <c r="A120" s="184">
        <f t="shared" si="467"/>
        <v>104</v>
      </c>
      <c r="B120" s="185" t="s">
        <v>66</v>
      </c>
      <c r="C120" s="185" t="s">
        <v>86</v>
      </c>
      <c r="D120" s="186" t="s">
        <v>428</v>
      </c>
      <c r="E120" s="185">
        <v>9468</v>
      </c>
      <c r="F120" s="185" t="s">
        <v>826</v>
      </c>
      <c r="G120" s="185" t="s">
        <v>429</v>
      </c>
      <c r="H120" s="187">
        <v>234007.73</v>
      </c>
      <c r="I120" s="187">
        <v>565309.06000000006</v>
      </c>
      <c r="J120" s="187">
        <v>234007.73</v>
      </c>
      <c r="K120" s="187">
        <v>565309.06000000006</v>
      </c>
      <c r="L120" s="185" t="s">
        <v>86</v>
      </c>
      <c r="M120" s="185" t="s">
        <v>86</v>
      </c>
      <c r="N120" s="185" t="s">
        <v>432</v>
      </c>
      <c r="O120" s="185" t="s">
        <v>431</v>
      </c>
      <c r="P120" s="185" t="s">
        <v>86</v>
      </c>
      <c r="Q120" s="185" t="s">
        <v>86</v>
      </c>
      <c r="R120" s="185" t="s">
        <v>86</v>
      </c>
      <c r="S120" s="185" t="s">
        <v>86</v>
      </c>
      <c r="T120" s="185" t="s">
        <v>88</v>
      </c>
      <c r="U120" s="124" t="s">
        <v>402</v>
      </c>
      <c r="V120" s="185" t="s">
        <v>89</v>
      </c>
      <c r="W120" s="188" t="s">
        <v>86</v>
      </c>
      <c r="X120" s="112">
        <v>44201</v>
      </c>
      <c r="Y120" s="111">
        <v>0.375</v>
      </c>
      <c r="Z120" s="112">
        <v>44201</v>
      </c>
      <c r="AA120" s="111">
        <v>0.66666666666666663</v>
      </c>
      <c r="AB120" s="185" t="s">
        <v>429</v>
      </c>
      <c r="AC120" s="185" t="s">
        <v>314</v>
      </c>
      <c r="AD120" s="189"/>
      <c r="AE120" s="272">
        <v>44201</v>
      </c>
      <c r="AF120" s="273">
        <v>0.375</v>
      </c>
      <c r="AG120" s="274">
        <v>44201</v>
      </c>
      <c r="AH120" s="273">
        <v>0.68402777777777779</v>
      </c>
      <c r="AI120" s="274">
        <v>44201</v>
      </c>
      <c r="AJ120" s="273">
        <v>0.41319444444444442</v>
      </c>
      <c r="AK120" s="274">
        <v>44201</v>
      </c>
      <c r="AL120" s="273">
        <v>0.40138888888888885</v>
      </c>
      <c r="AM120" s="275" t="s">
        <v>433</v>
      </c>
      <c r="AN120" s="275" t="s">
        <v>313</v>
      </c>
      <c r="AO120" s="276"/>
      <c r="AP120" s="132"/>
      <c r="AQ120" s="77"/>
      <c r="AR120" s="115">
        <f t="shared" si="520"/>
        <v>0.63333333330228925</v>
      </c>
      <c r="AS120" s="116">
        <f t="shared" si="521"/>
        <v>1</v>
      </c>
      <c r="AT120" s="117">
        <f t="shared" si="522"/>
        <v>1</v>
      </c>
      <c r="AU120" s="118">
        <f t="shared" si="523"/>
        <v>0.91666666668606922</v>
      </c>
      <c r="AV120" s="116">
        <f t="shared" si="524"/>
        <v>44</v>
      </c>
      <c r="AW120" s="119">
        <f t="shared" si="525"/>
        <v>44</v>
      </c>
      <c r="AX120" s="115">
        <f t="shared" si="526"/>
        <v>7.4166666667442769</v>
      </c>
      <c r="AY120" s="116">
        <f t="shared" si="527"/>
        <v>0</v>
      </c>
      <c r="AZ120" s="117">
        <f t="shared" si="528"/>
        <v>0</v>
      </c>
      <c r="BA120" s="64"/>
      <c r="BB120" s="64"/>
      <c r="BC120" s="64"/>
      <c r="BD120" s="64"/>
      <c r="BE120" s="64"/>
      <c r="BF120" s="120" t="str">
        <f t="shared" si="529"/>
        <v/>
      </c>
      <c r="BG120" s="116" t="str">
        <f t="shared" si="530"/>
        <v/>
      </c>
      <c r="BH120" s="117" t="str">
        <f t="shared" si="531"/>
        <v/>
      </c>
      <c r="BI120" s="121" t="str">
        <f t="shared" si="532"/>
        <v/>
      </c>
      <c r="BJ120" s="116" t="str">
        <f t="shared" si="533"/>
        <v/>
      </c>
      <c r="BK120" s="119" t="str">
        <f t="shared" si="534"/>
        <v/>
      </c>
      <c r="BL120" s="120" t="str">
        <f t="shared" si="535"/>
        <v/>
      </c>
      <c r="BM120" s="116" t="str">
        <f t="shared" si="536"/>
        <v/>
      </c>
      <c r="BN120" s="117" t="str">
        <f t="shared" si="537"/>
        <v/>
      </c>
    </row>
    <row r="121" spans="1:66" s="10" customFormat="1" ht="99.75" x14ac:dyDescent="0.25">
      <c r="A121" s="66">
        <f t="shared" si="467"/>
        <v>105</v>
      </c>
      <c r="B121" s="67" t="s">
        <v>66</v>
      </c>
      <c r="C121" s="67" t="s">
        <v>86</v>
      </c>
      <c r="D121" s="68" t="s">
        <v>379</v>
      </c>
      <c r="E121" s="67">
        <v>72418</v>
      </c>
      <c r="F121" s="67" t="s">
        <v>249</v>
      </c>
      <c r="G121" s="67" t="s">
        <v>250</v>
      </c>
      <c r="H121" s="69">
        <v>412675.23</v>
      </c>
      <c r="I121" s="69">
        <v>316838.13</v>
      </c>
      <c r="J121" s="69">
        <v>412675.23</v>
      </c>
      <c r="K121" s="69">
        <v>316838.13</v>
      </c>
      <c r="L121" s="67" t="s">
        <v>253</v>
      </c>
      <c r="M121" s="67" t="s">
        <v>381</v>
      </c>
      <c r="N121" s="67" t="s">
        <v>86</v>
      </c>
      <c r="O121" s="67" t="s">
        <v>86</v>
      </c>
      <c r="P121" s="67" t="s">
        <v>86</v>
      </c>
      <c r="Q121" s="67" t="s">
        <v>86</v>
      </c>
      <c r="R121" s="67" t="s">
        <v>86</v>
      </c>
      <c r="S121" s="67" t="s">
        <v>86</v>
      </c>
      <c r="T121" s="67" t="s">
        <v>254</v>
      </c>
      <c r="U121" s="67" t="s">
        <v>436</v>
      </c>
      <c r="V121" s="67" t="s">
        <v>272</v>
      </c>
      <c r="W121" s="70" t="s">
        <v>86</v>
      </c>
      <c r="X121" s="71">
        <v>44210</v>
      </c>
      <c r="Y121" s="72">
        <v>0.52083333333333337</v>
      </c>
      <c r="Z121" s="71">
        <v>44211</v>
      </c>
      <c r="AA121" s="72">
        <v>0.75</v>
      </c>
      <c r="AB121" s="67" t="s">
        <v>209</v>
      </c>
      <c r="AC121" s="67" t="s">
        <v>314</v>
      </c>
      <c r="AD121" s="73"/>
      <c r="AE121" s="238">
        <v>44210</v>
      </c>
      <c r="AF121" s="239">
        <v>0.52083333333333337</v>
      </c>
      <c r="AG121" s="241">
        <v>44211</v>
      </c>
      <c r="AH121" s="239">
        <v>0.73958333333333337</v>
      </c>
      <c r="AI121" s="241">
        <v>44210</v>
      </c>
      <c r="AJ121" s="239">
        <v>0.53819444444444442</v>
      </c>
      <c r="AK121" s="241">
        <v>44210</v>
      </c>
      <c r="AL121" s="239">
        <v>0.53402777777777777</v>
      </c>
      <c r="AM121" s="242" t="s">
        <v>438</v>
      </c>
      <c r="AN121" s="242" t="s">
        <v>313</v>
      </c>
      <c r="AO121" s="223"/>
      <c r="AP121" s="76"/>
      <c r="AQ121" s="77"/>
      <c r="AR121" s="78">
        <f t="shared" ref="AR121:AR123" si="538">IF(B121="X",IF(AN121="","Afectat sau NU?",IF(AN121="DA",IF(((AK121+AL121)-(AE121+AF121))*24&lt;-720,"Neinformat",((AK121+AL121)-(AE121+AF121))*24),"Nu a fost afectat producator/consumator")),"")</f>
        <v>0.31666666665114462</v>
      </c>
      <c r="AS121" s="79">
        <f t="shared" ref="AS121:AS123" si="539">IF(B121="X",IF(AN121="DA",IF(AR121&lt;6,LEN(TRIM(V121))-LEN(SUBSTITUTE(V121,CHAR(44),""))+1,0),"-"),"")</f>
        <v>1</v>
      </c>
      <c r="AT121" s="80">
        <f t="shared" ref="AT121:AT123" si="540">IF(B121="X",IF(AN121="DA",LEN(TRIM(V121))-LEN(SUBSTITUTE(V121,CHAR(44),""))+1,"-"),"")</f>
        <v>1</v>
      </c>
      <c r="AU121" s="81">
        <f t="shared" ref="AU121:AU123" si="541">IF(B121="X",IF(AN121="","Afectat sau NU?",IF(AN121="DA",IF(((AI121+AJ121)-(AE121+AF121))*24&lt;-720,"Neinformat",((AI121+AJ121)-(AE121+AF121))*24),"Nu a fost afectat producator/consumator")),"")</f>
        <v>0.41666666662786156</v>
      </c>
      <c r="AV121" s="79">
        <f t="shared" ref="AV121:AV123" si="542">IF(B121="X",IF(AN121="DA",IF(AU121&lt;6,LEN(TRIM(U121))-LEN(SUBSTITUTE(U121,CHAR(44),""))+1,0),"-"),"")</f>
        <v>23</v>
      </c>
      <c r="AW121" s="82">
        <f t="shared" ref="AW121:AW123" si="543">IF(B121="X",IF(AN121="DA",LEN(TRIM(U121))-LEN(SUBSTITUTE(U121,CHAR(44),""))+1,"-"),"")</f>
        <v>23</v>
      </c>
      <c r="AX121" s="78">
        <f t="shared" ref="AX121:AX123" si="544">IF(B121="X",IF(AN121="","Afectat sau NU?",IF(AN121="DA",((AG121+AH121)-(AE121+AF121))*24,"Nu a fost afectat producator/consumator")),"")</f>
        <v>29.25</v>
      </c>
      <c r="AY121" s="79">
        <f t="shared" ref="AY121:AY122" si="545">IF(B121="X",IF(AN121="DA",IF(AX121&gt;24,IF(BA121="NU",0,LEN(TRIM(V121))-LEN(SUBSTITUTE(V121,CHAR(44),""))+1),0),"-"),"")</f>
        <v>1</v>
      </c>
      <c r="AZ121" s="80">
        <f t="shared" ref="AZ121:AZ123" si="546">IF(B121="X",IF(AN121="DA",IF(AX121&gt;24,LEN(TRIM(V121))-LEN(SUBSTITUTE(V121,CHAR(44),""))+1,0),"-"),"")</f>
        <v>1</v>
      </c>
      <c r="BA121" s="64" t="s">
        <v>313</v>
      </c>
      <c r="BB121" s="64"/>
      <c r="BC121" s="64"/>
      <c r="BD121" s="64"/>
      <c r="BE121" s="64"/>
      <c r="BF121" s="83" t="str">
        <f t="shared" ref="BF121:BF123" si="547">IF(C121="X",IF(AN121="","Afectat sau NU?",IF(AN121="DA",IF(AK121="","Neinformat",NETWORKDAYS(AK121+AL121,AE121+AF121,$BS$2:$BS$14)-2),"Nu a fost afectat producator/consumator")),"")</f>
        <v/>
      </c>
      <c r="BG121" s="79" t="str">
        <f t="shared" ref="BG121:BG123" si="548">IF(C121="X",IF(AN121="DA",IF(AND(BF121&gt;=5,AK121&lt;&gt;""),LEN(TRIM(V121))-LEN(SUBSTITUTE(V121,CHAR(44),""))+1,0),"-"),"")</f>
        <v/>
      </c>
      <c r="BH121" s="80" t="str">
        <f t="shared" ref="BH121:BH123" si="549">IF(C121="X",IF(AN121="DA",LEN(TRIM(V121))-LEN(SUBSTITUTE(V121,CHAR(44),""))+1,"-"),"")</f>
        <v/>
      </c>
      <c r="BI121" s="370" t="str">
        <f t="shared" ref="BI121:BI123" si="550">IF(C121="X",IF(AN121="","Afectat sau NU?",IF(AN121="DA",IF(AI121="","Neinformat",NETWORKDAYS(AI121+AJ121,AE121+AF121,$BS$2:$BS$14)-2),"Nu a fost afectat producator/consumator")),"")</f>
        <v/>
      </c>
      <c r="BJ121" s="79" t="str">
        <f t="shared" ref="BJ121:BJ123" si="551">IF(C121="X",IF(AN121="DA",IF(AND(BI121&gt;=5,AI121&lt;&gt;""),LEN(TRIM(U121))-LEN(SUBSTITUTE(U121,CHAR(44),""))+1,0),"-"),"")</f>
        <v/>
      </c>
      <c r="BK121" s="82" t="str">
        <f t="shared" ref="BK121:BK123" si="552">IF(C121="X",IF(AN121="DA",LEN(TRIM(U121))-LEN(SUBSTITUTE(U121,CHAR(44),""))+1,"-"),"")</f>
        <v/>
      </c>
      <c r="BL121" s="83" t="str">
        <f t="shared" ref="BL121:BL123" si="553">IF(C121="X",IF(AN121="","Afectat sau NU?",IF(AN121="DA",((AG121+AH121)-(Z121+AA121))*24,"Nu a fost afectat producator/consumator")),"")</f>
        <v/>
      </c>
      <c r="BM121" s="79" t="str">
        <f t="shared" ref="BM121:BM123" si="554">IF(C121="X",IF(AN121&lt;&gt;"DA","-",IF(AND(AN121="DA",BL121&lt;=0),LEN(TRIM(V121))-LEN(SUBSTITUTE(V121,CHAR(44),""))+1+LEN(TRIM(U121))-LEN(SUBSTITUTE(U121,CHAR(44),""))+1,0)),"")</f>
        <v/>
      </c>
      <c r="BN121" s="80" t="str">
        <f t="shared" ref="BN121:BN123" si="555">IF(C121="X",IF(AN121="DA",LEN(TRIM(V121))-LEN(SUBSTITUTE(V121,CHAR(44),""))+1+LEN(TRIM(U121))-LEN(SUBSTITUTE(U121,CHAR(44),""))+1,"-"),"")</f>
        <v/>
      </c>
    </row>
    <row r="122" spans="1:66" s="10" customFormat="1" ht="214.5" thickBot="1" x14ac:dyDescent="0.3">
      <c r="A122" s="184">
        <f t="shared" si="467"/>
        <v>106</v>
      </c>
      <c r="B122" s="185" t="s">
        <v>66</v>
      </c>
      <c r="C122" s="185" t="s">
        <v>86</v>
      </c>
      <c r="D122" s="186" t="s">
        <v>379</v>
      </c>
      <c r="E122" s="185">
        <v>72418</v>
      </c>
      <c r="F122" s="185" t="s">
        <v>249</v>
      </c>
      <c r="G122" s="185" t="s">
        <v>250</v>
      </c>
      <c r="H122" s="187">
        <v>412675.23</v>
      </c>
      <c r="I122" s="187">
        <v>316838.13</v>
      </c>
      <c r="J122" s="187">
        <v>412675.23</v>
      </c>
      <c r="K122" s="187">
        <v>316838.13</v>
      </c>
      <c r="L122" s="185" t="s">
        <v>86</v>
      </c>
      <c r="M122" s="185" t="s">
        <v>86</v>
      </c>
      <c r="N122" s="185" t="s">
        <v>86</v>
      </c>
      <c r="O122" s="185" t="s">
        <v>86</v>
      </c>
      <c r="P122" s="185" t="s">
        <v>251</v>
      </c>
      <c r="Q122" s="185" t="s">
        <v>380</v>
      </c>
      <c r="R122" s="185" t="s">
        <v>86</v>
      </c>
      <c r="S122" s="185" t="s">
        <v>86</v>
      </c>
      <c r="T122" s="185" t="s">
        <v>252</v>
      </c>
      <c r="U122" s="124" t="s">
        <v>437</v>
      </c>
      <c r="V122" s="185" t="s">
        <v>272</v>
      </c>
      <c r="W122" s="188" t="s">
        <v>86</v>
      </c>
      <c r="X122" s="112">
        <v>44210</v>
      </c>
      <c r="Y122" s="111">
        <v>0.52083333333333337</v>
      </c>
      <c r="Z122" s="112">
        <v>44201</v>
      </c>
      <c r="AA122" s="111">
        <v>0.75</v>
      </c>
      <c r="AB122" s="185" t="s">
        <v>209</v>
      </c>
      <c r="AC122" s="185" t="s">
        <v>314</v>
      </c>
      <c r="AD122" s="189"/>
      <c r="AE122" s="272">
        <v>44210</v>
      </c>
      <c r="AF122" s="273">
        <v>0.52083333333333337</v>
      </c>
      <c r="AG122" s="274">
        <v>44211</v>
      </c>
      <c r="AH122" s="273">
        <v>0.73958333333333337</v>
      </c>
      <c r="AI122" s="274">
        <v>44210</v>
      </c>
      <c r="AJ122" s="273">
        <v>0.53819444444444442</v>
      </c>
      <c r="AK122" s="274">
        <v>44210</v>
      </c>
      <c r="AL122" s="273">
        <v>0.53402777777777777</v>
      </c>
      <c r="AM122" s="275" t="s">
        <v>438</v>
      </c>
      <c r="AN122" s="275" t="s">
        <v>313</v>
      </c>
      <c r="AO122" s="276"/>
      <c r="AP122" s="132"/>
      <c r="AQ122" s="77"/>
      <c r="AR122" s="115">
        <f t="shared" si="538"/>
        <v>0.31666666665114462</v>
      </c>
      <c r="AS122" s="116">
        <f t="shared" si="539"/>
        <v>1</v>
      </c>
      <c r="AT122" s="117">
        <f t="shared" si="540"/>
        <v>1</v>
      </c>
      <c r="AU122" s="118">
        <f t="shared" si="541"/>
        <v>0.41666666662786156</v>
      </c>
      <c r="AV122" s="116">
        <f t="shared" si="542"/>
        <v>47</v>
      </c>
      <c r="AW122" s="119">
        <f t="shared" si="543"/>
        <v>47</v>
      </c>
      <c r="AX122" s="115">
        <f t="shared" si="544"/>
        <v>29.25</v>
      </c>
      <c r="AY122" s="116">
        <f t="shared" si="545"/>
        <v>1</v>
      </c>
      <c r="AZ122" s="117">
        <f t="shared" si="546"/>
        <v>1</v>
      </c>
      <c r="BA122" s="64" t="s">
        <v>313</v>
      </c>
      <c r="BB122" s="64"/>
      <c r="BC122" s="64"/>
      <c r="BD122" s="64"/>
      <c r="BE122" s="64"/>
      <c r="BF122" s="120" t="str">
        <f t="shared" si="547"/>
        <v/>
      </c>
      <c r="BG122" s="116" t="str">
        <f t="shared" si="548"/>
        <v/>
      </c>
      <c r="BH122" s="117" t="str">
        <f t="shared" si="549"/>
        <v/>
      </c>
      <c r="BI122" s="121" t="str">
        <f t="shared" si="550"/>
        <v/>
      </c>
      <c r="BJ122" s="116" t="str">
        <f t="shared" si="551"/>
        <v/>
      </c>
      <c r="BK122" s="119" t="str">
        <f t="shared" si="552"/>
        <v/>
      </c>
      <c r="BL122" s="120" t="str">
        <f t="shared" si="553"/>
        <v/>
      </c>
      <c r="BM122" s="116" t="str">
        <f t="shared" si="554"/>
        <v/>
      </c>
      <c r="BN122" s="117" t="str">
        <f t="shared" si="555"/>
        <v/>
      </c>
    </row>
    <row r="123" spans="1:66" s="10" customFormat="1" ht="228.75" thickBot="1" x14ac:dyDescent="0.3">
      <c r="A123" s="140">
        <f t="shared" si="467"/>
        <v>107</v>
      </c>
      <c r="B123" s="141" t="s">
        <v>66</v>
      </c>
      <c r="C123" s="141" t="s">
        <v>86</v>
      </c>
      <c r="D123" s="142" t="s">
        <v>441</v>
      </c>
      <c r="E123" s="141">
        <v>73255</v>
      </c>
      <c r="F123" s="141" t="s">
        <v>255</v>
      </c>
      <c r="G123" s="141" t="s">
        <v>250</v>
      </c>
      <c r="H123" s="143">
        <v>410109.2</v>
      </c>
      <c r="I123" s="143">
        <v>320464.25</v>
      </c>
      <c r="J123" s="143">
        <v>410109.2</v>
      </c>
      <c r="K123" s="143">
        <v>320464.25</v>
      </c>
      <c r="L123" s="141" t="s">
        <v>86</v>
      </c>
      <c r="M123" s="141" t="s">
        <v>86</v>
      </c>
      <c r="N123" s="141" t="s">
        <v>256</v>
      </c>
      <c r="O123" s="141" t="s">
        <v>255</v>
      </c>
      <c r="P123" s="141" t="s">
        <v>86</v>
      </c>
      <c r="Q123" s="141" t="s">
        <v>86</v>
      </c>
      <c r="R123" s="141" t="s">
        <v>86</v>
      </c>
      <c r="S123" s="141" t="s">
        <v>86</v>
      </c>
      <c r="T123" s="141" t="s">
        <v>88</v>
      </c>
      <c r="U123" s="141" t="s">
        <v>440</v>
      </c>
      <c r="V123" s="141" t="s">
        <v>129</v>
      </c>
      <c r="W123" s="144" t="s">
        <v>86</v>
      </c>
      <c r="X123" s="145">
        <v>44231</v>
      </c>
      <c r="Y123" s="146">
        <v>0.33333333333333331</v>
      </c>
      <c r="Z123" s="145">
        <v>44231</v>
      </c>
      <c r="AA123" s="146">
        <v>0.625</v>
      </c>
      <c r="AB123" s="141" t="s">
        <v>209</v>
      </c>
      <c r="AC123" s="141" t="s">
        <v>314</v>
      </c>
      <c r="AD123" s="147"/>
      <c r="AE123" s="267">
        <v>44231</v>
      </c>
      <c r="AF123" s="268">
        <v>0.33333333333333331</v>
      </c>
      <c r="AG123" s="269">
        <v>44231</v>
      </c>
      <c r="AH123" s="268">
        <v>0.62152777777777779</v>
      </c>
      <c r="AI123" s="269">
        <v>44231</v>
      </c>
      <c r="AJ123" s="268">
        <v>0.3743055555555555</v>
      </c>
      <c r="AK123" s="269">
        <v>44231</v>
      </c>
      <c r="AL123" s="268">
        <v>0.34375</v>
      </c>
      <c r="AM123" s="270" t="s">
        <v>439</v>
      </c>
      <c r="AN123" s="270" t="s">
        <v>313</v>
      </c>
      <c r="AO123" s="271"/>
      <c r="AP123" s="150"/>
      <c r="AQ123" s="77"/>
      <c r="AR123" s="151">
        <f t="shared" si="538"/>
        <v>0.24999999994179234</v>
      </c>
      <c r="AS123" s="152">
        <f t="shared" si="539"/>
        <v>1</v>
      </c>
      <c r="AT123" s="153">
        <f t="shared" si="540"/>
        <v>1</v>
      </c>
      <c r="AU123" s="154">
        <f t="shared" si="541"/>
        <v>0.98333333322079852</v>
      </c>
      <c r="AV123" s="152">
        <f t="shared" si="542"/>
        <v>48</v>
      </c>
      <c r="AW123" s="155">
        <f t="shared" si="543"/>
        <v>48</v>
      </c>
      <c r="AX123" s="151">
        <f t="shared" si="544"/>
        <v>6.9166666666860692</v>
      </c>
      <c r="AY123" s="152">
        <f>IF(B123="X",IF(AN123="DA",IF(AX123&gt;24,IF(BA123="NU",0,LEN(TRIM(V123))-LEN(SUBSTITUTE(V123,CHAR(44),""))+1),0),"-"),"")</f>
        <v>0</v>
      </c>
      <c r="AZ123" s="153">
        <f t="shared" si="546"/>
        <v>0</v>
      </c>
      <c r="BA123" s="64"/>
      <c r="BB123" s="64"/>
      <c r="BC123" s="64"/>
      <c r="BD123" s="64"/>
      <c r="BE123" s="64"/>
      <c r="BF123" s="156" t="str">
        <f t="shared" si="547"/>
        <v/>
      </c>
      <c r="BG123" s="152" t="str">
        <f t="shared" si="548"/>
        <v/>
      </c>
      <c r="BH123" s="153" t="str">
        <f t="shared" si="549"/>
        <v/>
      </c>
      <c r="BI123" s="157" t="str">
        <f t="shared" si="550"/>
        <v/>
      </c>
      <c r="BJ123" s="152" t="str">
        <f t="shared" si="551"/>
        <v/>
      </c>
      <c r="BK123" s="155" t="str">
        <f t="shared" si="552"/>
        <v/>
      </c>
      <c r="BL123" s="156" t="str">
        <f t="shared" si="553"/>
        <v/>
      </c>
      <c r="BM123" s="152" t="str">
        <f t="shared" si="554"/>
        <v/>
      </c>
      <c r="BN123" s="153" t="str">
        <f t="shared" si="555"/>
        <v/>
      </c>
    </row>
    <row r="124" spans="1:66" s="10" customFormat="1" ht="29.25" thickBot="1" x14ac:dyDescent="0.3">
      <c r="A124" s="140">
        <f t="shared" si="467"/>
        <v>108</v>
      </c>
      <c r="B124" s="141" t="s">
        <v>66</v>
      </c>
      <c r="C124" s="141" t="s">
        <v>86</v>
      </c>
      <c r="D124" s="142" t="s">
        <v>453</v>
      </c>
      <c r="E124" s="141">
        <v>114319</v>
      </c>
      <c r="F124" s="141" t="s">
        <v>454</v>
      </c>
      <c r="G124" s="141" t="s">
        <v>148</v>
      </c>
      <c r="H124" s="143">
        <v>465959.09</v>
      </c>
      <c r="I124" s="143">
        <v>558179.15</v>
      </c>
      <c r="J124" s="143">
        <v>465959.09</v>
      </c>
      <c r="K124" s="143">
        <v>558179.15</v>
      </c>
      <c r="L124" s="141" t="s">
        <v>86</v>
      </c>
      <c r="M124" s="141" t="s">
        <v>86</v>
      </c>
      <c r="N124" s="141" t="s">
        <v>86</v>
      </c>
      <c r="O124" s="141" t="s">
        <v>86</v>
      </c>
      <c r="P124" s="141" t="s">
        <v>86</v>
      </c>
      <c r="Q124" s="141" t="s">
        <v>86</v>
      </c>
      <c r="R124" s="141" t="s">
        <v>455</v>
      </c>
      <c r="S124" s="141" t="s">
        <v>456</v>
      </c>
      <c r="T124" s="141" t="s">
        <v>455</v>
      </c>
      <c r="U124" s="141" t="s">
        <v>458</v>
      </c>
      <c r="V124" s="141" t="s">
        <v>457</v>
      </c>
      <c r="W124" s="144" t="s">
        <v>86</v>
      </c>
      <c r="X124" s="145">
        <v>44238</v>
      </c>
      <c r="Y124" s="146">
        <v>0.3611111111111111</v>
      </c>
      <c r="Z124" s="145">
        <v>44238</v>
      </c>
      <c r="AA124" s="146">
        <v>0.66666666666666663</v>
      </c>
      <c r="AB124" s="141" t="s">
        <v>69</v>
      </c>
      <c r="AC124" s="141" t="s">
        <v>314</v>
      </c>
      <c r="AD124" s="147"/>
      <c r="AE124" s="267">
        <v>44238</v>
      </c>
      <c r="AF124" s="268">
        <v>0.3611111111111111</v>
      </c>
      <c r="AG124" s="269">
        <v>44238</v>
      </c>
      <c r="AH124" s="268">
        <v>0.6875</v>
      </c>
      <c r="AI124" s="269">
        <v>44238</v>
      </c>
      <c r="AJ124" s="268">
        <v>0.37638888888888888</v>
      </c>
      <c r="AK124" s="269">
        <v>44238</v>
      </c>
      <c r="AL124" s="268">
        <v>0.37222222222222223</v>
      </c>
      <c r="AM124" s="270" t="s">
        <v>459</v>
      </c>
      <c r="AN124" s="270" t="s">
        <v>313</v>
      </c>
      <c r="AO124" s="271"/>
      <c r="AP124" s="150"/>
      <c r="AQ124" s="77"/>
      <c r="AR124" s="151">
        <f t="shared" ref="AR124" si="556">IF(B124="X",IF(AN124="","Afectat sau NU?",IF(AN124="DA",IF(((AK124+AL124)-(AE124+AF124))*24&lt;-720,"Neinformat",((AK124+AL124)-(AE124+AF124))*24),"Nu a fost afectat producator/consumator")),"")</f>
        <v>0.26666666666278616</v>
      </c>
      <c r="AS124" s="152">
        <f t="shared" ref="AS124" si="557">IF(B124="X",IF(AN124="DA",IF(AR124&lt;6,LEN(TRIM(V124))-LEN(SUBSTITUTE(V124,CHAR(44),""))+1,0),"-"),"")</f>
        <v>1</v>
      </c>
      <c r="AT124" s="153">
        <f t="shared" ref="AT124" si="558">IF(B124="X",IF(AN124="DA",LEN(TRIM(V124))-LEN(SUBSTITUTE(V124,CHAR(44),""))+1,"-"),"")</f>
        <v>1</v>
      </c>
      <c r="AU124" s="154">
        <f t="shared" ref="AU124" si="559">IF(B124="X",IF(AN124="","Afectat sau NU?",IF(AN124="DA",IF(((AI124+AJ124)-(AE124+AF124))*24&lt;-720,"Neinformat",((AI124+AJ124)-(AE124+AF124))*24),"Nu a fost afectat producator/consumator")),"")</f>
        <v>0.36666666663950309</v>
      </c>
      <c r="AV124" s="152">
        <f t="shared" ref="AV124" si="560">IF(B124="X",IF(AN124="DA",IF(AU124&lt;6,LEN(TRIM(U124))-LEN(SUBSTITUTE(U124,CHAR(44),""))+1,0),"-"),"")</f>
        <v>5</v>
      </c>
      <c r="AW124" s="155">
        <f t="shared" ref="AW124" si="561">IF(B124="X",IF(AN124="DA",LEN(TRIM(U124))-LEN(SUBSTITUTE(U124,CHAR(44),""))+1,"-"),"")</f>
        <v>5</v>
      </c>
      <c r="AX124" s="151">
        <f t="shared" ref="AX124" si="562">IF(B124="X",IF(AN124="","Afectat sau NU?",IF(AN124="DA",((AG124+AH124)-(AE124+AF124))*24,"Nu a fost afectat producator/consumator")),"")</f>
        <v>7.8333333333721384</v>
      </c>
      <c r="AY124" s="152">
        <f>IF(B124="X",IF(AN124="DA",IF(AX124&gt;24,IF(BA124="NU",0,LEN(TRIM(V124))-LEN(SUBSTITUTE(V124,CHAR(44),""))+1),0),"-"),"")</f>
        <v>0</v>
      </c>
      <c r="AZ124" s="153">
        <f t="shared" ref="AZ124" si="563">IF(B124="X",IF(AN124="DA",IF(AX124&gt;24,LEN(TRIM(V124))-LEN(SUBSTITUTE(V124,CHAR(44),""))+1,0),"-"),"")</f>
        <v>0</v>
      </c>
      <c r="BA124" s="64"/>
      <c r="BB124" s="64"/>
      <c r="BC124" s="64"/>
      <c r="BD124" s="64"/>
      <c r="BE124" s="64"/>
      <c r="BF124" s="156" t="str">
        <f t="shared" ref="BF124" si="564">IF(C124="X",IF(AN124="","Afectat sau NU?",IF(AN124="DA",IF(AK124="","Neinformat",NETWORKDAYS(AK124+AL124,AE124+AF124,$BS$2:$BS$14)-2),"Nu a fost afectat producator/consumator")),"")</f>
        <v/>
      </c>
      <c r="BG124" s="152" t="str">
        <f t="shared" ref="BG124" si="565">IF(C124="X",IF(AN124="DA",IF(AND(BF124&gt;=5,AK124&lt;&gt;""),LEN(TRIM(V124))-LEN(SUBSTITUTE(V124,CHAR(44),""))+1,0),"-"),"")</f>
        <v/>
      </c>
      <c r="BH124" s="153" t="str">
        <f t="shared" ref="BH124" si="566">IF(C124="X",IF(AN124="DA",LEN(TRIM(V124))-LEN(SUBSTITUTE(V124,CHAR(44),""))+1,"-"),"")</f>
        <v/>
      </c>
      <c r="BI124" s="157" t="str">
        <f t="shared" ref="BI124" si="567">IF(C124="X",IF(AN124="","Afectat sau NU?",IF(AN124="DA",IF(AI124="","Neinformat",NETWORKDAYS(AI124+AJ124,AE124+AF124,$BS$2:$BS$14)-2),"Nu a fost afectat producator/consumator")),"")</f>
        <v/>
      </c>
      <c r="BJ124" s="152" t="str">
        <f t="shared" ref="BJ124" si="568">IF(C124="X",IF(AN124="DA",IF(AND(BI124&gt;=5,AI124&lt;&gt;""),LEN(TRIM(U124))-LEN(SUBSTITUTE(U124,CHAR(44),""))+1,0),"-"),"")</f>
        <v/>
      </c>
      <c r="BK124" s="155" t="str">
        <f t="shared" ref="BK124" si="569">IF(C124="X",IF(AN124="DA",LEN(TRIM(U124))-LEN(SUBSTITUTE(U124,CHAR(44),""))+1,"-"),"")</f>
        <v/>
      </c>
      <c r="BL124" s="156" t="str">
        <f t="shared" ref="BL124" si="570">IF(C124="X",IF(AN124="","Afectat sau NU?",IF(AN124="DA",((AG124+AH124)-(Z124+AA124))*24,"Nu a fost afectat producator/consumator")),"")</f>
        <v/>
      </c>
      <c r="BM124" s="152" t="str">
        <f t="shared" ref="BM124" si="571">IF(C124="X",IF(AN124&lt;&gt;"DA","-",IF(AND(AN124="DA",BL124&lt;=0),LEN(TRIM(V124))-LEN(SUBSTITUTE(V124,CHAR(44),""))+1+LEN(TRIM(U124))-LEN(SUBSTITUTE(U124,CHAR(44),""))+1,0)),"")</f>
        <v/>
      </c>
      <c r="BN124" s="153" t="str">
        <f t="shared" ref="BN124" si="572">IF(C124="X",IF(AN124="DA",LEN(TRIM(V124))-LEN(SUBSTITUTE(V124,CHAR(44),""))+1+LEN(TRIM(U124))-LEN(SUBSTITUTE(U124,CHAR(44),""))+1,"-"),"")</f>
        <v/>
      </c>
    </row>
    <row r="125" spans="1:66" s="10" customFormat="1" ht="29.25" thickBot="1" x14ac:dyDescent="0.3">
      <c r="A125" s="158">
        <f t="shared" si="467"/>
        <v>109</v>
      </c>
      <c r="B125" s="159" t="s">
        <v>66</v>
      </c>
      <c r="C125" s="159" t="s">
        <v>86</v>
      </c>
      <c r="D125" s="160" t="s">
        <v>796</v>
      </c>
      <c r="E125" s="159">
        <v>101092</v>
      </c>
      <c r="F125" s="159" t="s">
        <v>460</v>
      </c>
      <c r="G125" s="159" t="s">
        <v>142</v>
      </c>
      <c r="H125" s="161">
        <v>611888.9</v>
      </c>
      <c r="I125" s="161">
        <v>330669.39</v>
      </c>
      <c r="J125" s="161">
        <v>611888.9</v>
      </c>
      <c r="K125" s="161">
        <v>330669.39</v>
      </c>
      <c r="L125" s="159" t="s">
        <v>86</v>
      </c>
      <c r="M125" s="159" t="s">
        <v>86</v>
      </c>
      <c r="N125" s="159" t="s">
        <v>461</v>
      </c>
      <c r="O125" s="159" t="s">
        <v>462</v>
      </c>
      <c r="P125" s="159" t="s">
        <v>86</v>
      </c>
      <c r="Q125" s="159" t="s">
        <v>86</v>
      </c>
      <c r="R125" s="159" t="s">
        <v>86</v>
      </c>
      <c r="S125" s="159" t="s">
        <v>86</v>
      </c>
      <c r="T125" s="159" t="s">
        <v>97</v>
      </c>
      <c r="U125" s="159" t="s">
        <v>463</v>
      </c>
      <c r="V125" s="159" t="s">
        <v>462</v>
      </c>
      <c r="W125" s="162" t="s">
        <v>86</v>
      </c>
      <c r="X125" s="163">
        <v>44239</v>
      </c>
      <c r="Y125" s="164">
        <v>0.4458333333333333</v>
      </c>
      <c r="Z125" s="163">
        <v>44239</v>
      </c>
      <c r="AA125" s="164">
        <v>0.625</v>
      </c>
      <c r="AB125" s="159" t="s">
        <v>71</v>
      </c>
      <c r="AC125" s="159" t="s">
        <v>314</v>
      </c>
      <c r="AD125" s="165"/>
      <c r="AE125" s="282">
        <v>44239</v>
      </c>
      <c r="AF125" s="283">
        <v>0.4458333333333333</v>
      </c>
      <c r="AG125" s="284">
        <v>44239</v>
      </c>
      <c r="AH125" s="283">
        <v>0.62152777777777779</v>
      </c>
      <c r="AI125" s="284">
        <v>44239</v>
      </c>
      <c r="AJ125" s="283">
        <v>0.4694444444444445</v>
      </c>
      <c r="AK125" s="284">
        <v>44239</v>
      </c>
      <c r="AL125" s="283">
        <v>0.46180555555555558</v>
      </c>
      <c r="AM125" s="285" t="s">
        <v>86</v>
      </c>
      <c r="AN125" s="285" t="s">
        <v>313</v>
      </c>
      <c r="AO125" s="286"/>
      <c r="AP125" s="168"/>
      <c r="AQ125" s="77"/>
      <c r="AR125" s="169">
        <f t="shared" ref="AR125" si="573">IF(B125="X",IF(AN125="","Afectat sau NU?",IF(AN125="DA",IF(((AK125+AL125)-(AE125+AF125))*24&lt;-720,"Neinformat",((AK125+AL125)-(AE125+AF125))*24),"Nu a fost afectat producator/consumator")),"")</f>
        <v>0.38333333336049691</v>
      </c>
      <c r="AS125" s="170">
        <f t="shared" ref="AS125" si="574">IF(B125="X",IF(AN125="DA",IF(AR125&lt;6,LEN(TRIM(V125))-LEN(SUBSTITUTE(V125,CHAR(44),""))+1,0),"-"),"")</f>
        <v>1</v>
      </c>
      <c r="AT125" s="171">
        <f t="shared" ref="AT125" si="575">IF(B125="X",IF(AN125="DA",LEN(TRIM(V125))-LEN(SUBSTITUTE(V125,CHAR(44),""))+1,"-"),"")</f>
        <v>1</v>
      </c>
      <c r="AU125" s="172">
        <f t="shared" ref="AU125" si="576">IF(B125="X",IF(AN125="","Afectat sau NU?",IF(AN125="DA",IF(((AI125+AJ125)-(AE125+AF125))*24&lt;-720,"Neinformat",((AI125+AJ125)-(AE125+AF125))*24),"Nu a fost afectat producator/consumator")),"")</f>
        <v>0.56666666676755995</v>
      </c>
      <c r="AV125" s="170">
        <f t="shared" ref="AV125" si="577">IF(B125="X",IF(AN125="DA",IF(AU125&lt;6,LEN(TRIM(U125))-LEN(SUBSTITUTE(U125,CHAR(44),""))+1,0),"-"),"")</f>
        <v>1</v>
      </c>
      <c r="AW125" s="173">
        <f t="shared" ref="AW125" si="578">IF(B125="X",IF(AN125="DA",LEN(TRIM(U125))-LEN(SUBSTITUTE(U125,CHAR(44),""))+1,"-"),"")</f>
        <v>1</v>
      </c>
      <c r="AX125" s="169">
        <f t="shared" ref="AX125" si="579">IF(B125="X",IF(AN125="","Afectat sau NU?",IF(AN125="DA",((AG125+AH125)-(AE125+AF125))*24,"Nu a fost afectat producator/consumator")),"")</f>
        <v>4.216666666790843</v>
      </c>
      <c r="AY125" s="170">
        <f>IF(B125="X",IF(AN125="DA",IF(AX125&gt;24,IF(BA125="NU",0,LEN(TRIM(V125))-LEN(SUBSTITUTE(V125,CHAR(44),""))+1),0),"-"),"")</f>
        <v>0</v>
      </c>
      <c r="AZ125" s="171">
        <f t="shared" ref="AZ125" si="580">IF(B125="X",IF(AN125="DA",IF(AX125&gt;24,LEN(TRIM(V125))-LEN(SUBSTITUTE(V125,CHAR(44),""))+1,0),"-"),"")</f>
        <v>0</v>
      </c>
      <c r="BA125" s="64"/>
      <c r="BB125" s="64"/>
      <c r="BC125" s="64"/>
      <c r="BD125" s="64"/>
      <c r="BE125" s="64"/>
      <c r="BF125" s="156" t="str">
        <f t="shared" ref="BF125" si="581">IF(C125="X",IF(AN125="","Afectat sau NU?",IF(AN125="DA",IF(AK125="","Neinformat",NETWORKDAYS(AK125+AL125,AE125+AF125,$BS$2:$BS$14)-2),"Nu a fost afectat producator/consumator")),"")</f>
        <v/>
      </c>
      <c r="BG125" s="152" t="str">
        <f t="shared" ref="BG125" si="582">IF(C125="X",IF(AN125="DA",IF(AND(BF125&gt;=5,AK125&lt;&gt;""),LEN(TRIM(V125))-LEN(SUBSTITUTE(V125,CHAR(44),""))+1,0),"-"),"")</f>
        <v/>
      </c>
      <c r="BH125" s="153" t="str">
        <f t="shared" ref="BH125" si="583">IF(C125="X",IF(AN125="DA",LEN(TRIM(V125))-LEN(SUBSTITUTE(V125,CHAR(44),""))+1,"-"),"")</f>
        <v/>
      </c>
      <c r="BI125" s="157" t="str">
        <f t="shared" ref="BI125" si="584">IF(C125="X",IF(AN125="","Afectat sau NU?",IF(AN125="DA",IF(AI125="","Neinformat",NETWORKDAYS(AI125+AJ125,AE125+AF125,$BS$2:$BS$14)-2),"Nu a fost afectat producator/consumator")),"")</f>
        <v/>
      </c>
      <c r="BJ125" s="152" t="str">
        <f t="shared" ref="BJ125" si="585">IF(C125="X",IF(AN125="DA",IF(AND(BI125&gt;=5,AI125&lt;&gt;""),LEN(TRIM(U125))-LEN(SUBSTITUTE(U125,CHAR(44),""))+1,0),"-"),"")</f>
        <v/>
      </c>
      <c r="BK125" s="155" t="str">
        <f t="shared" ref="BK125" si="586">IF(C125="X",IF(AN125="DA",LEN(TRIM(U125))-LEN(SUBSTITUTE(U125,CHAR(44),""))+1,"-"),"")</f>
        <v/>
      </c>
      <c r="BL125" s="156" t="str">
        <f t="shared" ref="BL125" si="587">IF(C125="X",IF(AN125="","Afectat sau NU?",IF(AN125="DA",((AG125+AH125)-(Z125+AA125))*24,"Nu a fost afectat producator/consumator")),"")</f>
        <v/>
      </c>
      <c r="BM125" s="152" t="str">
        <f t="shared" ref="BM125" si="588">IF(C125="X",IF(AN125&lt;&gt;"DA","-",IF(AND(AN125="DA",BL125&lt;=0),LEN(TRIM(V125))-LEN(SUBSTITUTE(V125,CHAR(44),""))+1+LEN(TRIM(U125))-LEN(SUBSTITUTE(U125,CHAR(44),""))+1,0)),"")</f>
        <v/>
      </c>
      <c r="BN125" s="153" t="str">
        <f t="shared" ref="BN125" si="589">IF(C125="X",IF(AN125="DA",LEN(TRIM(V125))-LEN(SUBSTITUTE(V125,CHAR(44),""))+1+LEN(TRIM(U125))-LEN(SUBSTITUTE(U125,CHAR(44),""))+1,"-"),"")</f>
        <v/>
      </c>
    </row>
    <row r="126" spans="1:66" s="10" customFormat="1" ht="199.5" x14ac:dyDescent="0.25">
      <c r="A126" s="66">
        <f t="shared" si="467"/>
        <v>110</v>
      </c>
      <c r="B126" s="67" t="s">
        <v>66</v>
      </c>
      <c r="C126" s="67" t="s">
        <v>86</v>
      </c>
      <c r="D126" s="68" t="s">
        <v>519</v>
      </c>
      <c r="E126" s="67">
        <v>155270</v>
      </c>
      <c r="F126" s="67" t="s">
        <v>493</v>
      </c>
      <c r="G126" s="67" t="s">
        <v>521</v>
      </c>
      <c r="H126" s="69">
        <v>209730.02</v>
      </c>
      <c r="I126" s="69">
        <v>485196.96</v>
      </c>
      <c r="J126" s="69">
        <v>209730.02</v>
      </c>
      <c r="K126" s="69">
        <v>485196.96</v>
      </c>
      <c r="L126" s="67" t="s">
        <v>492</v>
      </c>
      <c r="M126" s="67" t="s">
        <v>520</v>
      </c>
      <c r="N126" s="67" t="s">
        <v>86</v>
      </c>
      <c r="O126" s="67" t="s">
        <v>86</v>
      </c>
      <c r="P126" s="67" t="s">
        <v>86</v>
      </c>
      <c r="Q126" s="67" t="s">
        <v>86</v>
      </c>
      <c r="R126" s="67" t="s">
        <v>86</v>
      </c>
      <c r="S126" s="67" t="s">
        <v>86</v>
      </c>
      <c r="T126" s="67" t="s">
        <v>88</v>
      </c>
      <c r="U126" s="67" t="s">
        <v>402</v>
      </c>
      <c r="V126" s="67" t="s">
        <v>89</v>
      </c>
      <c r="W126" s="70" t="s">
        <v>86</v>
      </c>
      <c r="X126" s="71">
        <v>44251</v>
      </c>
      <c r="Y126" s="72">
        <v>0.63541666666666663</v>
      </c>
      <c r="Z126" s="71">
        <v>44251</v>
      </c>
      <c r="AA126" s="72">
        <v>0.6875</v>
      </c>
      <c r="AB126" s="67" t="s">
        <v>429</v>
      </c>
      <c r="AC126" s="67" t="s">
        <v>314</v>
      </c>
      <c r="AD126" s="73"/>
      <c r="AE126" s="238">
        <v>44251</v>
      </c>
      <c r="AF126" s="239">
        <v>0.63541666666666663</v>
      </c>
      <c r="AG126" s="241">
        <v>44251</v>
      </c>
      <c r="AH126" s="239">
        <v>0.65972222222222221</v>
      </c>
      <c r="AI126" s="241">
        <v>44251</v>
      </c>
      <c r="AJ126" s="239">
        <v>0.68055555555555547</v>
      </c>
      <c r="AK126" s="241">
        <v>44251</v>
      </c>
      <c r="AL126" s="239">
        <v>0.6743055555555556</v>
      </c>
      <c r="AM126" s="242" t="s">
        <v>86</v>
      </c>
      <c r="AN126" s="242" t="s">
        <v>313</v>
      </c>
      <c r="AO126" s="223"/>
      <c r="AP126" s="76"/>
      <c r="AQ126" s="77"/>
      <c r="AR126" s="78">
        <f t="shared" ref="AR126" si="590">IF(B126="X",IF(AN126="","Afectat sau NU?",IF(AN126="DA",IF(((AK126+AL126)-(AE126+AF126))*24&lt;-720,"Neinformat",((AK126+AL126)-(AE126+AF126))*24),"Nu a fost afectat producator/consumator")),"")</f>
        <v>0.93333333340706304</v>
      </c>
      <c r="AS126" s="79">
        <f t="shared" ref="AS126" si="591">IF(B126="X",IF(AN126="DA",IF(AR126&lt;6,LEN(TRIM(V126))-LEN(SUBSTITUTE(V126,CHAR(44),""))+1,0),"-"),"")</f>
        <v>1</v>
      </c>
      <c r="AT126" s="79">
        <f t="shared" ref="AT126" si="592">IF(B126="X",IF(AN126="DA",LEN(TRIM(V126))-LEN(SUBSTITUTE(V126,CHAR(44),""))+1,"-"),"")</f>
        <v>1</v>
      </c>
      <c r="AU126" s="288">
        <f t="shared" ref="AU126" si="593">IF(B126="X",IF(AN126="","Afectat sau NU?",IF(AN126="DA",IF(((AI126+AJ126)-(AE126+AF126))*24&lt;-720,"Neinformat",((AI126+AJ126)-(AE126+AF126))*24),"Nu a fost afectat producator/consumator")),"")</f>
        <v>1.0833333333721384</v>
      </c>
      <c r="AV126" s="79">
        <f t="shared" ref="AV126" si="594">IF(B126="X",IF(AN126="DA",IF(AU126&lt;6,LEN(TRIM(U126))-LEN(SUBSTITUTE(U126,CHAR(44),""))+1,0),"-"),"")</f>
        <v>44</v>
      </c>
      <c r="AW126" s="79">
        <f t="shared" ref="AW126" si="595">IF(B126="X",IF(AN126="DA",LEN(TRIM(U126))-LEN(SUBSTITUTE(U126,CHAR(44),""))+1,"-"),"")</f>
        <v>44</v>
      </c>
      <c r="AX126" s="288">
        <f t="shared" ref="AX126" si="596">IF(B126="X",IF(AN126="","Afectat sau NU?",IF(AN126="DA",((AG126+AH126)-(AE126+AF126))*24,"Nu a fost afectat producator/consumator")),"")</f>
        <v>0.58333333331393078</v>
      </c>
      <c r="AY126" s="79">
        <f>IF(B126="X",IF(AN126="DA",IF(AX126&gt;24,IF(BA126="NU",0,LEN(TRIM(V126))-LEN(SUBSTITUTE(V126,CHAR(44),""))+1),0),"-"),"")</f>
        <v>0</v>
      </c>
      <c r="AZ126" s="80">
        <f t="shared" ref="AZ126" si="597">IF(B126="X",IF(AN126="DA",IF(AX126&gt;24,LEN(TRIM(V126))-LEN(SUBSTITUTE(V126,CHAR(44),""))+1,0),"-"),"")</f>
        <v>0</v>
      </c>
      <c r="BA126" s="64"/>
      <c r="BB126" s="64"/>
      <c r="BC126" s="64"/>
      <c r="BD126" s="64"/>
      <c r="BE126" s="64"/>
      <c r="BF126" s="83" t="str">
        <f t="shared" ref="BF126" si="598">IF(C126="X",IF(AN126="","Afectat sau NU?",IF(AN126="DA",IF(AK126="","Neinformat",NETWORKDAYS(AK126+AL126,AE126+AF126,$BS$2:$BS$14)-2),"Nu a fost afectat producator/consumator")),"")</f>
        <v/>
      </c>
      <c r="BG126" s="79" t="str">
        <f t="shared" ref="BG126" si="599">IF(C126="X",IF(AN126="DA",IF(AND(BF126&gt;=5,AK126&lt;&gt;""),LEN(TRIM(V126))-LEN(SUBSTITUTE(V126,CHAR(44),""))+1,0),"-"),"")</f>
        <v/>
      </c>
      <c r="BH126" s="80" t="str">
        <f t="shared" ref="BH126" si="600">IF(C126="X",IF(AN126="DA",LEN(TRIM(V126))-LEN(SUBSTITUTE(V126,CHAR(44),""))+1,"-"),"")</f>
        <v/>
      </c>
      <c r="BI126" s="370" t="str">
        <f t="shared" ref="BI126" si="601">IF(C126="X",IF(AN126="","Afectat sau NU?",IF(AN126="DA",IF(AI126="","Neinformat",NETWORKDAYS(AI126+AJ126,AE126+AF126,$BS$2:$BS$14)-2),"Nu a fost afectat producator/consumator")),"")</f>
        <v/>
      </c>
      <c r="BJ126" s="79" t="str">
        <f t="shared" ref="BJ126" si="602">IF(C126="X",IF(AN126="DA",IF(AND(BI126&gt;=5,AI126&lt;&gt;""),LEN(TRIM(U126))-LEN(SUBSTITUTE(U126,CHAR(44),""))+1,0),"-"),"")</f>
        <v/>
      </c>
      <c r="BK126" s="82" t="str">
        <f t="shared" ref="BK126" si="603">IF(C126="X",IF(AN126="DA",LEN(TRIM(U126))-LEN(SUBSTITUTE(U126,CHAR(44),""))+1,"-"),"")</f>
        <v/>
      </c>
      <c r="BL126" s="83" t="str">
        <f t="shared" ref="BL126" si="604">IF(C126="X",IF(AN126="","Afectat sau NU?",IF(AN126="DA",((AG126+AH126)-(Z126+AA126))*24,"Nu a fost afectat producator/consumator")),"")</f>
        <v/>
      </c>
      <c r="BM126" s="79" t="str">
        <f t="shared" ref="BM126" si="605">IF(C126="X",IF(AN126&lt;&gt;"DA","-",IF(AND(AN126="DA",BL126&lt;=0),LEN(TRIM(V126))-LEN(SUBSTITUTE(V126,CHAR(44),""))+1+LEN(TRIM(U126))-LEN(SUBSTITUTE(U126,CHAR(44),""))+1,0)),"")</f>
        <v/>
      </c>
      <c r="BN126" s="80" t="str">
        <f t="shared" ref="BN126" si="606">IF(C126="X",IF(AN126="DA",LEN(TRIM(V126))-LEN(SUBSTITUTE(V126,CHAR(44),""))+1+LEN(TRIM(U126))-LEN(SUBSTITUTE(U126,CHAR(44),""))+1,"-"),"")</f>
        <v/>
      </c>
    </row>
    <row r="127" spans="1:66" s="10" customFormat="1" ht="199.5" x14ac:dyDescent="0.25">
      <c r="A127" s="84">
        <f t="shared" si="467"/>
        <v>111</v>
      </c>
      <c r="B127" s="85" t="s">
        <v>66</v>
      </c>
      <c r="C127" s="85" t="s">
        <v>86</v>
      </c>
      <c r="D127" s="86" t="s">
        <v>519</v>
      </c>
      <c r="E127" s="85">
        <v>155305</v>
      </c>
      <c r="F127" s="85" t="s">
        <v>488</v>
      </c>
      <c r="G127" s="85" t="s">
        <v>521</v>
      </c>
      <c r="H127" s="87">
        <v>211961.9</v>
      </c>
      <c r="I127" s="87">
        <v>484303.83</v>
      </c>
      <c r="J127" s="87">
        <v>211961.9</v>
      </c>
      <c r="K127" s="87">
        <v>484303.83</v>
      </c>
      <c r="L127" s="85" t="s">
        <v>494</v>
      </c>
      <c r="M127" s="85" t="s">
        <v>488</v>
      </c>
      <c r="N127" s="85" t="s">
        <v>86</v>
      </c>
      <c r="O127" s="85" t="s">
        <v>86</v>
      </c>
      <c r="P127" s="85" t="s">
        <v>86</v>
      </c>
      <c r="Q127" s="85" t="s">
        <v>86</v>
      </c>
      <c r="R127" s="85" t="s">
        <v>86</v>
      </c>
      <c r="S127" s="85" t="s">
        <v>86</v>
      </c>
      <c r="T127" s="85" t="s">
        <v>88</v>
      </c>
      <c r="U127" s="85" t="s">
        <v>402</v>
      </c>
      <c r="V127" s="85" t="s">
        <v>89</v>
      </c>
      <c r="W127" s="88" t="s">
        <v>86</v>
      </c>
      <c r="X127" s="89">
        <v>44251</v>
      </c>
      <c r="Y127" s="90">
        <v>0.63541666666666663</v>
      </c>
      <c r="Z127" s="89">
        <v>44251</v>
      </c>
      <c r="AA127" s="90">
        <v>0.6875</v>
      </c>
      <c r="AB127" s="85" t="s">
        <v>429</v>
      </c>
      <c r="AC127" s="85" t="s">
        <v>314</v>
      </c>
      <c r="AD127" s="91"/>
      <c r="AE127" s="250">
        <v>44251</v>
      </c>
      <c r="AF127" s="248">
        <v>0.63541666666666663</v>
      </c>
      <c r="AG127" s="247">
        <v>44251</v>
      </c>
      <c r="AH127" s="248">
        <v>0.65972222222222221</v>
      </c>
      <c r="AI127" s="247">
        <v>44251</v>
      </c>
      <c r="AJ127" s="248">
        <v>0.68055555555555547</v>
      </c>
      <c r="AK127" s="247">
        <v>44251</v>
      </c>
      <c r="AL127" s="248">
        <v>0.6743055555555556</v>
      </c>
      <c r="AM127" s="249" t="s">
        <v>86</v>
      </c>
      <c r="AN127" s="249" t="s">
        <v>313</v>
      </c>
      <c r="AO127" s="207"/>
      <c r="AP127" s="94"/>
      <c r="AQ127" s="77"/>
      <c r="AR127" s="177">
        <f t="shared" ref="AR127:AR132" si="607">IF(B127="X",IF(AN127="","Afectat sau NU?",IF(AN127="DA",IF(((AK127+AL127)-(AE127+AF127))*24&lt;-720,"Neinformat",((AK127+AL127)-(AE127+AF127))*24),"Nu a fost afectat producator/consumator")),"")</f>
        <v>0.93333333340706304</v>
      </c>
      <c r="AS127" s="178">
        <f t="shared" ref="AS127:AS132" si="608">IF(B127="X",IF(AN127="DA",IF(AR127&lt;6,LEN(TRIM(V127))-LEN(SUBSTITUTE(V127,CHAR(44),""))+1,0),"-"),"")</f>
        <v>1</v>
      </c>
      <c r="AT127" s="178">
        <f t="shared" ref="AT127:AT132" si="609">IF(B127="X",IF(AN127="DA",LEN(TRIM(V127))-LEN(SUBSTITUTE(V127,CHAR(44),""))+1,"-"),"")</f>
        <v>1</v>
      </c>
      <c r="AU127" s="287">
        <f t="shared" ref="AU127:AU132" si="610">IF(B127="X",IF(AN127="","Afectat sau NU?",IF(AN127="DA",IF(((AI127+AJ127)-(AE127+AF127))*24&lt;-720,"Neinformat",((AI127+AJ127)-(AE127+AF127))*24),"Nu a fost afectat producator/consumator")),"")</f>
        <v>1.0833333333721384</v>
      </c>
      <c r="AV127" s="178">
        <f t="shared" ref="AV127:AV132" si="611">IF(B127="X",IF(AN127="DA",IF(AU127&lt;6,LEN(TRIM(U127))-LEN(SUBSTITUTE(U127,CHAR(44),""))+1,0),"-"),"")</f>
        <v>44</v>
      </c>
      <c r="AW127" s="178">
        <f t="shared" ref="AW127:AW132" si="612">IF(B127="X",IF(AN127="DA",LEN(TRIM(U127))-LEN(SUBSTITUTE(U127,CHAR(44),""))+1,"-"),"")</f>
        <v>44</v>
      </c>
      <c r="AX127" s="287">
        <f t="shared" ref="AX127:AX132" si="613">IF(B127="X",IF(AN127="","Afectat sau NU?",IF(AN127="DA",((AG127+AH127)-(AE127+AF127))*24,"Nu a fost afectat producator/consumator")),"")</f>
        <v>0.58333333331393078</v>
      </c>
      <c r="AY127" s="178">
        <f t="shared" ref="AY127:AY132" si="614">IF(B127="X",IF(AN127="DA",IF(AX127&gt;24,IF(BA127="NU",0,LEN(TRIM(V127))-LEN(SUBSTITUTE(V127,CHAR(44),""))+1),0),"-"),"")</f>
        <v>0</v>
      </c>
      <c r="AZ127" s="180">
        <f t="shared" ref="AZ127:AZ132" si="615">IF(B127="X",IF(AN127="DA",IF(AX127&gt;24,LEN(TRIM(V127))-LEN(SUBSTITUTE(V127,CHAR(44),""))+1,0),"-"),"")</f>
        <v>0</v>
      </c>
      <c r="BA127" s="64"/>
      <c r="BB127" s="64"/>
      <c r="BC127" s="64"/>
      <c r="BD127" s="64"/>
      <c r="BE127" s="64"/>
      <c r="BF127" s="100" t="str">
        <f t="shared" ref="BF127:BF132" si="616">IF(C127="X",IF(AN127="","Afectat sau NU?",IF(AN127="DA",IF(AK127="","Neinformat",NETWORKDAYS(AK127+AL127,AE127+AF127,$BS$2:$BS$14)-2),"Nu a fost afectat producator/consumator")),"")</f>
        <v/>
      </c>
      <c r="BG127" s="96" t="str">
        <f t="shared" ref="BG127:BG132" si="617">IF(C127="X",IF(AN127="DA",IF(AND(BF127&gt;=5,AK127&lt;&gt;""),LEN(TRIM(V127))-LEN(SUBSTITUTE(V127,CHAR(44),""))+1,0),"-"),"")</f>
        <v/>
      </c>
      <c r="BH127" s="97" t="str">
        <f t="shared" ref="BH127:BH132" si="618">IF(C127="X",IF(AN127="DA",LEN(TRIM(V127))-LEN(SUBSTITUTE(V127,CHAR(44),""))+1,"-"),"")</f>
        <v/>
      </c>
      <c r="BI127" s="101" t="str">
        <f t="shared" ref="BI127:BI132" si="619">IF(C127="X",IF(AN127="","Afectat sau NU?",IF(AN127="DA",IF(AI127="","Neinformat",NETWORKDAYS(AI127+AJ127,AE127+AF127,$BS$2:$BS$14)-2),"Nu a fost afectat producator/consumator")),"")</f>
        <v/>
      </c>
      <c r="BJ127" s="96" t="str">
        <f t="shared" ref="BJ127:BJ132" si="620">IF(C127="X",IF(AN127="DA",IF(AND(BI127&gt;=5,AI127&lt;&gt;""),LEN(TRIM(U127))-LEN(SUBSTITUTE(U127,CHAR(44),""))+1,0),"-"),"")</f>
        <v/>
      </c>
      <c r="BK127" s="99" t="str">
        <f t="shared" ref="BK127:BK132" si="621">IF(C127="X",IF(AN127="DA",LEN(TRIM(U127))-LEN(SUBSTITUTE(U127,CHAR(44),""))+1,"-"),"")</f>
        <v/>
      </c>
      <c r="BL127" s="100" t="str">
        <f t="shared" ref="BL127:BL132" si="622">IF(C127="X",IF(AN127="","Afectat sau NU?",IF(AN127="DA",((AG127+AH127)-(Z127+AA127))*24,"Nu a fost afectat producator/consumator")),"")</f>
        <v/>
      </c>
      <c r="BM127" s="96" t="str">
        <f t="shared" ref="BM127:BM132" si="623">IF(C127="X",IF(AN127&lt;&gt;"DA","-",IF(AND(AN127="DA",BL127&lt;=0),LEN(TRIM(V127))-LEN(SUBSTITUTE(V127,CHAR(44),""))+1+LEN(TRIM(U127))-LEN(SUBSTITUTE(U127,CHAR(44),""))+1,0)),"")</f>
        <v/>
      </c>
      <c r="BN127" s="97" t="str">
        <f t="shared" ref="BN127:BN132" si="624">IF(C127="X",IF(AN127="DA",LEN(TRIM(V127))-LEN(SUBSTITUTE(V127,CHAR(44),""))+1+LEN(TRIM(U127))-LEN(SUBSTITUTE(U127,CHAR(44),""))+1,"-"),"")</f>
        <v/>
      </c>
    </row>
    <row r="128" spans="1:66" s="10" customFormat="1" ht="114" x14ac:dyDescent="0.25">
      <c r="A128" s="84">
        <f t="shared" si="467"/>
        <v>112</v>
      </c>
      <c r="B128" s="85" t="s">
        <v>66</v>
      </c>
      <c r="C128" s="85" t="s">
        <v>86</v>
      </c>
      <c r="D128" s="86" t="s">
        <v>519</v>
      </c>
      <c r="E128" s="85">
        <v>157255</v>
      </c>
      <c r="F128" s="85" t="s">
        <v>489</v>
      </c>
      <c r="G128" s="85" t="s">
        <v>521</v>
      </c>
      <c r="H128" s="87">
        <v>213459.45</v>
      </c>
      <c r="I128" s="87">
        <v>487919.34</v>
      </c>
      <c r="J128" s="87">
        <v>213459.45</v>
      </c>
      <c r="K128" s="87">
        <v>487919.34</v>
      </c>
      <c r="L128" s="85" t="s">
        <v>495</v>
      </c>
      <c r="M128" s="85" t="s">
        <v>496</v>
      </c>
      <c r="N128" s="85" t="s">
        <v>86</v>
      </c>
      <c r="O128" s="85" t="s">
        <v>86</v>
      </c>
      <c r="P128" s="85" t="s">
        <v>86</v>
      </c>
      <c r="Q128" s="85" t="s">
        <v>86</v>
      </c>
      <c r="R128" s="85" t="s">
        <v>86</v>
      </c>
      <c r="S128" s="85" t="s">
        <v>86</v>
      </c>
      <c r="T128" s="85" t="s">
        <v>88</v>
      </c>
      <c r="U128" s="85" t="s">
        <v>503</v>
      </c>
      <c r="V128" s="85" t="s">
        <v>365</v>
      </c>
      <c r="W128" s="88" t="s">
        <v>86</v>
      </c>
      <c r="X128" s="89">
        <v>44251</v>
      </c>
      <c r="Y128" s="90">
        <v>0.63541666666666663</v>
      </c>
      <c r="Z128" s="89">
        <v>44251</v>
      </c>
      <c r="AA128" s="90">
        <v>0.6875</v>
      </c>
      <c r="AB128" s="85" t="s">
        <v>429</v>
      </c>
      <c r="AC128" s="85" t="s">
        <v>314</v>
      </c>
      <c r="AD128" s="91"/>
      <c r="AE128" s="250">
        <v>44251</v>
      </c>
      <c r="AF128" s="248">
        <v>0.63541666666666663</v>
      </c>
      <c r="AG128" s="247">
        <v>44251</v>
      </c>
      <c r="AH128" s="248">
        <v>0.65972222222222221</v>
      </c>
      <c r="AI128" s="247">
        <v>44251</v>
      </c>
      <c r="AJ128" s="248">
        <v>0.68680555555555556</v>
      </c>
      <c r="AK128" s="247">
        <v>44251</v>
      </c>
      <c r="AL128" s="248">
        <v>0.6791666666666667</v>
      </c>
      <c r="AM128" s="249" t="s">
        <v>86</v>
      </c>
      <c r="AN128" s="249" t="s">
        <v>313</v>
      </c>
      <c r="AO128" s="207"/>
      <c r="AP128" s="94"/>
      <c r="AQ128" s="77"/>
      <c r="AR128" s="177">
        <f t="shared" si="607"/>
        <v>1.0500000001047738</v>
      </c>
      <c r="AS128" s="178">
        <f t="shared" si="608"/>
        <v>1</v>
      </c>
      <c r="AT128" s="178">
        <f t="shared" si="609"/>
        <v>1</v>
      </c>
      <c r="AU128" s="287">
        <f t="shared" si="610"/>
        <v>1.2333333333372138</v>
      </c>
      <c r="AV128" s="178">
        <f t="shared" si="611"/>
        <v>23</v>
      </c>
      <c r="AW128" s="178">
        <f t="shared" si="612"/>
        <v>23</v>
      </c>
      <c r="AX128" s="287">
        <f t="shared" si="613"/>
        <v>0.58333333331393078</v>
      </c>
      <c r="AY128" s="178">
        <f t="shared" si="614"/>
        <v>0</v>
      </c>
      <c r="AZ128" s="180">
        <f t="shared" si="615"/>
        <v>0</v>
      </c>
      <c r="BA128" s="64"/>
      <c r="BB128" s="64"/>
      <c r="BC128" s="64"/>
      <c r="BD128" s="64"/>
      <c r="BE128" s="64"/>
      <c r="BF128" s="100" t="str">
        <f t="shared" si="616"/>
        <v/>
      </c>
      <c r="BG128" s="96" t="str">
        <f t="shared" si="617"/>
        <v/>
      </c>
      <c r="BH128" s="97" t="str">
        <f t="shared" si="618"/>
        <v/>
      </c>
      <c r="BI128" s="101" t="str">
        <f t="shared" si="619"/>
        <v/>
      </c>
      <c r="BJ128" s="96" t="str">
        <f t="shared" si="620"/>
        <v/>
      </c>
      <c r="BK128" s="99" t="str">
        <f t="shared" si="621"/>
        <v/>
      </c>
      <c r="BL128" s="100" t="str">
        <f t="shared" si="622"/>
        <v/>
      </c>
      <c r="BM128" s="96" t="str">
        <f t="shared" si="623"/>
        <v/>
      </c>
      <c r="BN128" s="97" t="str">
        <f t="shared" si="624"/>
        <v/>
      </c>
    </row>
    <row r="129" spans="1:66" s="10" customFormat="1" ht="42.75" x14ac:dyDescent="0.25">
      <c r="A129" s="84">
        <f t="shared" si="467"/>
        <v>113</v>
      </c>
      <c r="B129" s="85" t="s">
        <v>66</v>
      </c>
      <c r="C129" s="85" t="s">
        <v>86</v>
      </c>
      <c r="D129" s="86" t="s">
        <v>519</v>
      </c>
      <c r="E129" s="85">
        <v>155252</v>
      </c>
      <c r="F129" s="85" t="s">
        <v>490</v>
      </c>
      <c r="G129" s="85" t="s">
        <v>521</v>
      </c>
      <c r="H129" s="87">
        <v>214005.13</v>
      </c>
      <c r="I129" s="87">
        <v>485720.82</v>
      </c>
      <c r="J129" s="87">
        <v>214005.13</v>
      </c>
      <c r="K129" s="87">
        <v>485720.82</v>
      </c>
      <c r="L129" s="85" t="s">
        <v>497</v>
      </c>
      <c r="M129" s="85" t="s">
        <v>523</v>
      </c>
      <c r="N129" s="85" t="s">
        <v>86</v>
      </c>
      <c r="O129" s="85" t="s">
        <v>86</v>
      </c>
      <c r="P129" s="85" t="s">
        <v>86</v>
      </c>
      <c r="Q129" s="85" t="s">
        <v>86</v>
      </c>
      <c r="R129" s="85" t="s">
        <v>86</v>
      </c>
      <c r="S129" s="85" t="s">
        <v>86</v>
      </c>
      <c r="T129" s="85" t="s">
        <v>97</v>
      </c>
      <c r="U129" s="85" t="s">
        <v>502</v>
      </c>
      <c r="V129" s="85" t="s">
        <v>524</v>
      </c>
      <c r="W129" s="88" t="s">
        <v>86</v>
      </c>
      <c r="X129" s="89">
        <v>44251</v>
      </c>
      <c r="Y129" s="90">
        <v>0.63541666666666663</v>
      </c>
      <c r="Z129" s="89">
        <v>44251</v>
      </c>
      <c r="AA129" s="90">
        <v>0.6875</v>
      </c>
      <c r="AB129" s="85" t="s">
        <v>429</v>
      </c>
      <c r="AC129" s="85" t="s">
        <v>314</v>
      </c>
      <c r="AD129" s="91"/>
      <c r="AE129" s="250">
        <v>44251</v>
      </c>
      <c r="AF129" s="248">
        <v>0.63541666666666663</v>
      </c>
      <c r="AG129" s="247">
        <v>44251</v>
      </c>
      <c r="AH129" s="248">
        <v>0.65972222222222221</v>
      </c>
      <c r="AI129" s="247">
        <v>44251</v>
      </c>
      <c r="AJ129" s="248">
        <v>0.68055555555555547</v>
      </c>
      <c r="AK129" s="247">
        <v>44251</v>
      </c>
      <c r="AL129" s="248">
        <v>0.77222222222222225</v>
      </c>
      <c r="AM129" s="249" t="s">
        <v>86</v>
      </c>
      <c r="AN129" s="249" t="s">
        <v>313</v>
      </c>
      <c r="AO129" s="207"/>
      <c r="AP129" s="94"/>
      <c r="AQ129" s="77"/>
      <c r="AR129" s="177">
        <f t="shared" si="607"/>
        <v>3.28333333338378</v>
      </c>
      <c r="AS129" s="178">
        <f t="shared" si="608"/>
        <v>1</v>
      </c>
      <c r="AT129" s="178">
        <f t="shared" si="609"/>
        <v>1</v>
      </c>
      <c r="AU129" s="287">
        <f t="shared" si="610"/>
        <v>1.0833333333721384</v>
      </c>
      <c r="AV129" s="178">
        <f t="shared" si="611"/>
        <v>1</v>
      </c>
      <c r="AW129" s="178">
        <f t="shared" si="612"/>
        <v>1</v>
      </c>
      <c r="AX129" s="287">
        <f t="shared" si="613"/>
        <v>0.58333333331393078</v>
      </c>
      <c r="AY129" s="178">
        <f t="shared" si="614"/>
        <v>0</v>
      </c>
      <c r="AZ129" s="180">
        <f t="shared" si="615"/>
        <v>0</v>
      </c>
      <c r="BA129" s="64"/>
      <c r="BB129" s="64"/>
      <c r="BC129" s="64"/>
      <c r="BD129" s="64"/>
      <c r="BE129" s="64"/>
      <c r="BF129" s="100" t="str">
        <f t="shared" si="616"/>
        <v/>
      </c>
      <c r="BG129" s="96" t="str">
        <f t="shared" si="617"/>
        <v/>
      </c>
      <c r="BH129" s="97" t="str">
        <f t="shared" si="618"/>
        <v/>
      </c>
      <c r="BI129" s="101" t="str">
        <f t="shared" si="619"/>
        <v/>
      </c>
      <c r="BJ129" s="96" t="str">
        <f t="shared" si="620"/>
        <v/>
      </c>
      <c r="BK129" s="99" t="str">
        <f t="shared" si="621"/>
        <v/>
      </c>
      <c r="BL129" s="100" t="str">
        <f t="shared" si="622"/>
        <v/>
      </c>
      <c r="BM129" s="96" t="str">
        <f t="shared" si="623"/>
        <v/>
      </c>
      <c r="BN129" s="97" t="str">
        <f t="shared" si="624"/>
        <v/>
      </c>
    </row>
    <row r="130" spans="1:66" s="10" customFormat="1" ht="199.5" x14ac:dyDescent="0.25">
      <c r="A130" s="84">
        <f t="shared" si="467"/>
        <v>114</v>
      </c>
      <c r="B130" s="85" t="s">
        <v>66</v>
      </c>
      <c r="C130" s="85" t="s">
        <v>86</v>
      </c>
      <c r="D130" s="86" t="s">
        <v>519</v>
      </c>
      <c r="E130" s="85">
        <v>155270</v>
      </c>
      <c r="F130" s="85" t="s">
        <v>493</v>
      </c>
      <c r="G130" s="85" t="s">
        <v>521</v>
      </c>
      <c r="H130" s="87">
        <v>211286.24</v>
      </c>
      <c r="I130" s="87">
        <v>484424.69</v>
      </c>
      <c r="J130" s="87">
        <v>211286.24</v>
      </c>
      <c r="K130" s="87">
        <v>484424.69</v>
      </c>
      <c r="L130" s="85" t="s">
        <v>498</v>
      </c>
      <c r="M130" s="85" t="s">
        <v>499</v>
      </c>
      <c r="N130" s="85" t="s">
        <v>86</v>
      </c>
      <c r="O130" s="85" t="s">
        <v>86</v>
      </c>
      <c r="P130" s="85" t="s">
        <v>86</v>
      </c>
      <c r="Q130" s="85" t="s">
        <v>86</v>
      </c>
      <c r="R130" s="85" t="s">
        <v>86</v>
      </c>
      <c r="S130" s="85" t="s">
        <v>86</v>
      </c>
      <c r="T130" s="85" t="s">
        <v>88</v>
      </c>
      <c r="U130" s="85" t="s">
        <v>402</v>
      </c>
      <c r="V130" s="85" t="s">
        <v>89</v>
      </c>
      <c r="W130" s="88" t="s">
        <v>86</v>
      </c>
      <c r="X130" s="89">
        <v>44251</v>
      </c>
      <c r="Y130" s="90">
        <v>0.63541666666666663</v>
      </c>
      <c r="Z130" s="89">
        <v>44251</v>
      </c>
      <c r="AA130" s="90">
        <v>0.6875</v>
      </c>
      <c r="AB130" s="85" t="s">
        <v>429</v>
      </c>
      <c r="AC130" s="85" t="s">
        <v>314</v>
      </c>
      <c r="AD130" s="91"/>
      <c r="AE130" s="250">
        <v>44251</v>
      </c>
      <c r="AF130" s="248">
        <v>0.63541666666666663</v>
      </c>
      <c r="AG130" s="247">
        <v>44251</v>
      </c>
      <c r="AH130" s="248">
        <v>0.65972222222222221</v>
      </c>
      <c r="AI130" s="247">
        <v>44251</v>
      </c>
      <c r="AJ130" s="248">
        <v>0.68055555555555547</v>
      </c>
      <c r="AK130" s="247">
        <v>44251</v>
      </c>
      <c r="AL130" s="248">
        <v>0.6743055555555556</v>
      </c>
      <c r="AM130" s="249" t="s">
        <v>86</v>
      </c>
      <c r="AN130" s="249" t="s">
        <v>313</v>
      </c>
      <c r="AO130" s="207"/>
      <c r="AP130" s="94"/>
      <c r="AQ130" s="77"/>
      <c r="AR130" s="177">
        <f t="shared" si="607"/>
        <v>0.93333333340706304</v>
      </c>
      <c r="AS130" s="178">
        <f t="shared" si="608"/>
        <v>1</v>
      </c>
      <c r="AT130" s="178">
        <f t="shared" si="609"/>
        <v>1</v>
      </c>
      <c r="AU130" s="287">
        <f t="shared" si="610"/>
        <v>1.0833333333721384</v>
      </c>
      <c r="AV130" s="178">
        <f t="shared" si="611"/>
        <v>44</v>
      </c>
      <c r="AW130" s="178">
        <f t="shared" si="612"/>
        <v>44</v>
      </c>
      <c r="AX130" s="287">
        <f t="shared" si="613"/>
        <v>0.58333333331393078</v>
      </c>
      <c r="AY130" s="178">
        <f t="shared" si="614"/>
        <v>0</v>
      </c>
      <c r="AZ130" s="180">
        <f t="shared" si="615"/>
        <v>0</v>
      </c>
      <c r="BA130" s="64"/>
      <c r="BB130" s="64"/>
      <c r="BC130" s="64"/>
      <c r="BD130" s="64"/>
      <c r="BE130" s="64"/>
      <c r="BF130" s="100" t="str">
        <f t="shared" si="616"/>
        <v/>
      </c>
      <c r="BG130" s="96" t="str">
        <f t="shared" si="617"/>
        <v/>
      </c>
      <c r="BH130" s="97" t="str">
        <f t="shared" si="618"/>
        <v/>
      </c>
      <c r="BI130" s="101" t="str">
        <f t="shared" si="619"/>
        <v/>
      </c>
      <c r="BJ130" s="96" t="str">
        <f t="shared" si="620"/>
        <v/>
      </c>
      <c r="BK130" s="99" t="str">
        <f t="shared" si="621"/>
        <v/>
      </c>
      <c r="BL130" s="100" t="str">
        <f t="shared" si="622"/>
        <v/>
      </c>
      <c r="BM130" s="96" t="str">
        <f t="shared" si="623"/>
        <v/>
      </c>
      <c r="BN130" s="97" t="str">
        <f t="shared" si="624"/>
        <v/>
      </c>
    </row>
    <row r="131" spans="1:66" s="10" customFormat="1" ht="199.5" x14ac:dyDescent="0.25">
      <c r="A131" s="84">
        <f t="shared" si="467"/>
        <v>115</v>
      </c>
      <c r="B131" s="85" t="s">
        <v>66</v>
      </c>
      <c r="C131" s="85" t="s">
        <v>86</v>
      </c>
      <c r="D131" s="86" t="s">
        <v>519</v>
      </c>
      <c r="E131" s="85">
        <v>155298</v>
      </c>
      <c r="F131" s="85" t="s">
        <v>491</v>
      </c>
      <c r="G131" s="85" t="s">
        <v>521</v>
      </c>
      <c r="H131" s="87">
        <v>213312.19</v>
      </c>
      <c r="I131" s="87">
        <v>480706.64</v>
      </c>
      <c r="J131" s="87">
        <v>213312.19</v>
      </c>
      <c r="K131" s="87">
        <v>480706.64</v>
      </c>
      <c r="L131" s="85" t="s">
        <v>500</v>
      </c>
      <c r="M131" s="85" t="s">
        <v>491</v>
      </c>
      <c r="N131" s="85" t="s">
        <v>86</v>
      </c>
      <c r="O131" s="85" t="s">
        <v>86</v>
      </c>
      <c r="P131" s="85" t="s">
        <v>86</v>
      </c>
      <c r="Q131" s="85" t="s">
        <v>86</v>
      </c>
      <c r="R131" s="85" t="s">
        <v>86</v>
      </c>
      <c r="S131" s="85" t="s">
        <v>86</v>
      </c>
      <c r="T131" s="85" t="s">
        <v>88</v>
      </c>
      <c r="U131" s="85" t="s">
        <v>402</v>
      </c>
      <c r="V131" s="85" t="s">
        <v>89</v>
      </c>
      <c r="W131" s="88" t="s">
        <v>86</v>
      </c>
      <c r="X131" s="89">
        <v>44251</v>
      </c>
      <c r="Y131" s="90">
        <v>0.63541666666666663</v>
      </c>
      <c r="Z131" s="89">
        <v>44251</v>
      </c>
      <c r="AA131" s="90">
        <v>0.6875</v>
      </c>
      <c r="AB131" s="85" t="s">
        <v>429</v>
      </c>
      <c r="AC131" s="85" t="s">
        <v>314</v>
      </c>
      <c r="AD131" s="91"/>
      <c r="AE131" s="250">
        <v>44251</v>
      </c>
      <c r="AF131" s="248">
        <v>0.63541666666666663</v>
      </c>
      <c r="AG131" s="247">
        <v>44251</v>
      </c>
      <c r="AH131" s="248">
        <v>0.65972222222222221</v>
      </c>
      <c r="AI131" s="247">
        <v>44251</v>
      </c>
      <c r="AJ131" s="248">
        <v>0.69652777777777775</v>
      </c>
      <c r="AK131" s="247">
        <v>44251</v>
      </c>
      <c r="AL131" s="248">
        <v>0.69097222222222221</v>
      </c>
      <c r="AM131" s="249" t="s">
        <v>86</v>
      </c>
      <c r="AN131" s="249" t="s">
        <v>313</v>
      </c>
      <c r="AO131" s="207"/>
      <c r="AP131" s="94"/>
      <c r="AQ131" s="77"/>
      <c r="AR131" s="177">
        <f t="shared" si="607"/>
        <v>1.3333333333139308</v>
      </c>
      <c r="AS131" s="178">
        <f t="shared" si="608"/>
        <v>1</v>
      </c>
      <c r="AT131" s="178">
        <f t="shared" si="609"/>
        <v>1</v>
      </c>
      <c r="AU131" s="287">
        <f t="shared" si="610"/>
        <v>1.4666666667326353</v>
      </c>
      <c r="AV131" s="178">
        <f t="shared" si="611"/>
        <v>44</v>
      </c>
      <c r="AW131" s="178">
        <f t="shared" si="612"/>
        <v>44</v>
      </c>
      <c r="AX131" s="287">
        <f t="shared" si="613"/>
        <v>0.58333333331393078</v>
      </c>
      <c r="AY131" s="178">
        <f t="shared" si="614"/>
        <v>0</v>
      </c>
      <c r="AZ131" s="180">
        <f t="shared" si="615"/>
        <v>0</v>
      </c>
      <c r="BA131" s="64"/>
      <c r="BB131" s="64"/>
      <c r="BC131" s="64"/>
      <c r="BD131" s="64"/>
      <c r="BE131" s="64"/>
      <c r="BF131" s="100" t="str">
        <f t="shared" si="616"/>
        <v/>
      </c>
      <c r="BG131" s="96" t="str">
        <f t="shared" si="617"/>
        <v/>
      </c>
      <c r="BH131" s="97" t="str">
        <f t="shared" si="618"/>
        <v/>
      </c>
      <c r="BI131" s="101" t="str">
        <f t="shared" si="619"/>
        <v/>
      </c>
      <c r="BJ131" s="96" t="str">
        <f t="shared" si="620"/>
        <v/>
      </c>
      <c r="BK131" s="99" t="str">
        <f t="shared" si="621"/>
        <v/>
      </c>
      <c r="BL131" s="100" t="str">
        <f t="shared" si="622"/>
        <v/>
      </c>
      <c r="BM131" s="96" t="str">
        <f t="shared" si="623"/>
        <v/>
      </c>
      <c r="BN131" s="97" t="str">
        <f t="shared" si="624"/>
        <v/>
      </c>
    </row>
    <row r="132" spans="1:66" s="10" customFormat="1" ht="200.25" thickBot="1" x14ac:dyDescent="0.3">
      <c r="A132" s="184">
        <f t="shared" si="467"/>
        <v>116</v>
      </c>
      <c r="B132" s="185" t="s">
        <v>66</v>
      </c>
      <c r="C132" s="185" t="s">
        <v>86</v>
      </c>
      <c r="D132" s="186" t="s">
        <v>519</v>
      </c>
      <c r="E132" s="185">
        <v>155252</v>
      </c>
      <c r="F132" s="185" t="s">
        <v>490</v>
      </c>
      <c r="G132" s="185" t="s">
        <v>521</v>
      </c>
      <c r="H132" s="187">
        <v>214955.96</v>
      </c>
      <c r="I132" s="187">
        <v>484273.94</v>
      </c>
      <c r="J132" s="187">
        <v>214955.96</v>
      </c>
      <c r="K132" s="187">
        <v>484273.94</v>
      </c>
      <c r="L132" s="185" t="s">
        <v>86</v>
      </c>
      <c r="M132" s="185" t="s">
        <v>86</v>
      </c>
      <c r="N132" s="185" t="s">
        <v>501</v>
      </c>
      <c r="O132" s="185" t="s">
        <v>522</v>
      </c>
      <c r="P132" s="185" t="s">
        <v>86</v>
      </c>
      <c r="Q132" s="185" t="s">
        <v>86</v>
      </c>
      <c r="R132" s="185" t="s">
        <v>86</v>
      </c>
      <c r="S132" s="185" t="s">
        <v>86</v>
      </c>
      <c r="T132" s="185" t="s">
        <v>88</v>
      </c>
      <c r="U132" s="185" t="s">
        <v>402</v>
      </c>
      <c r="V132" s="185" t="s">
        <v>89</v>
      </c>
      <c r="W132" s="188" t="s">
        <v>86</v>
      </c>
      <c r="X132" s="112">
        <v>44251</v>
      </c>
      <c r="Y132" s="111">
        <v>0.65</v>
      </c>
      <c r="Z132" s="112">
        <v>44251</v>
      </c>
      <c r="AA132" s="111">
        <v>0.6875</v>
      </c>
      <c r="AB132" s="185" t="s">
        <v>429</v>
      </c>
      <c r="AC132" s="185" t="s">
        <v>314</v>
      </c>
      <c r="AD132" s="189"/>
      <c r="AE132" s="290">
        <v>44251</v>
      </c>
      <c r="AF132" s="244">
        <v>0.65</v>
      </c>
      <c r="AG132" s="245">
        <v>44251</v>
      </c>
      <c r="AH132" s="244">
        <v>0.65972222222222221</v>
      </c>
      <c r="AI132" s="245">
        <v>44251</v>
      </c>
      <c r="AJ132" s="244">
        <v>0.68263888888888891</v>
      </c>
      <c r="AK132" s="245">
        <v>44251</v>
      </c>
      <c r="AL132" s="244">
        <v>0.67638888888888893</v>
      </c>
      <c r="AM132" s="246" t="s">
        <v>86</v>
      </c>
      <c r="AN132" s="246" t="s">
        <v>313</v>
      </c>
      <c r="AO132" s="218"/>
      <c r="AP132" s="225"/>
      <c r="AQ132" s="77"/>
      <c r="AR132" s="226">
        <f t="shared" si="607"/>
        <v>0.63333333330228925</v>
      </c>
      <c r="AS132" s="227">
        <f t="shared" si="608"/>
        <v>1</v>
      </c>
      <c r="AT132" s="227">
        <f t="shared" si="609"/>
        <v>1</v>
      </c>
      <c r="AU132" s="291">
        <f t="shared" si="610"/>
        <v>0.78333333326736465</v>
      </c>
      <c r="AV132" s="227">
        <f t="shared" si="611"/>
        <v>44</v>
      </c>
      <c r="AW132" s="227">
        <f t="shared" si="612"/>
        <v>44</v>
      </c>
      <c r="AX132" s="291">
        <f t="shared" si="613"/>
        <v>0.23333333322079852</v>
      </c>
      <c r="AY132" s="227">
        <f t="shared" si="614"/>
        <v>0</v>
      </c>
      <c r="AZ132" s="228">
        <f t="shared" si="615"/>
        <v>0</v>
      </c>
      <c r="BA132" s="64"/>
      <c r="BB132" s="64"/>
      <c r="BC132" s="64"/>
      <c r="BD132" s="64"/>
      <c r="BE132" s="64"/>
      <c r="BF132" s="120" t="str">
        <f t="shared" si="616"/>
        <v/>
      </c>
      <c r="BG132" s="116" t="str">
        <f t="shared" si="617"/>
        <v/>
      </c>
      <c r="BH132" s="117" t="str">
        <f t="shared" si="618"/>
        <v/>
      </c>
      <c r="BI132" s="121" t="str">
        <f t="shared" si="619"/>
        <v/>
      </c>
      <c r="BJ132" s="116" t="str">
        <f t="shared" si="620"/>
        <v/>
      </c>
      <c r="BK132" s="119" t="str">
        <f t="shared" si="621"/>
        <v/>
      </c>
      <c r="BL132" s="120" t="str">
        <f t="shared" si="622"/>
        <v/>
      </c>
      <c r="BM132" s="116" t="str">
        <f t="shared" si="623"/>
        <v/>
      </c>
      <c r="BN132" s="117" t="str">
        <f t="shared" si="624"/>
        <v/>
      </c>
    </row>
    <row r="133" spans="1:66" s="10" customFormat="1" ht="199.5" x14ac:dyDescent="0.25">
      <c r="A133" s="66">
        <f t="shared" si="467"/>
        <v>117</v>
      </c>
      <c r="B133" s="67" t="s">
        <v>66</v>
      </c>
      <c r="C133" s="67" t="s">
        <v>86</v>
      </c>
      <c r="D133" s="68" t="s">
        <v>526</v>
      </c>
      <c r="E133" s="67">
        <v>119689</v>
      </c>
      <c r="F133" s="67" t="s">
        <v>511</v>
      </c>
      <c r="G133" s="67" t="s">
        <v>148</v>
      </c>
      <c r="H133" s="69">
        <v>457437.79</v>
      </c>
      <c r="I133" s="69">
        <v>542785.36</v>
      </c>
      <c r="J133" s="69">
        <v>457437.79</v>
      </c>
      <c r="K133" s="69">
        <v>542785.36</v>
      </c>
      <c r="L133" s="67" t="s">
        <v>86</v>
      </c>
      <c r="M133" s="67" t="s">
        <v>86</v>
      </c>
      <c r="N133" s="67" t="s">
        <v>504</v>
      </c>
      <c r="O133" s="67" t="s">
        <v>511</v>
      </c>
      <c r="P133" s="67" t="s">
        <v>86</v>
      </c>
      <c r="Q133" s="67" t="s">
        <v>86</v>
      </c>
      <c r="R133" s="67" t="s">
        <v>86</v>
      </c>
      <c r="S133" s="67" t="s">
        <v>86</v>
      </c>
      <c r="T133" s="67" t="s">
        <v>88</v>
      </c>
      <c r="U133" s="67" t="s">
        <v>402</v>
      </c>
      <c r="V133" s="67" t="s">
        <v>89</v>
      </c>
      <c r="W133" s="70" t="s">
        <v>86</v>
      </c>
      <c r="X133" s="71">
        <v>44253</v>
      </c>
      <c r="Y133" s="72">
        <v>0.5</v>
      </c>
      <c r="Z133" s="71">
        <v>44253</v>
      </c>
      <c r="AA133" s="72">
        <v>0.79166666666666663</v>
      </c>
      <c r="AB133" s="67" t="s">
        <v>69</v>
      </c>
      <c r="AC133" s="67" t="s">
        <v>314</v>
      </c>
      <c r="AD133" s="73"/>
      <c r="AE133" s="238">
        <v>44253</v>
      </c>
      <c r="AF133" s="239">
        <v>0.5</v>
      </c>
      <c r="AG133" s="241">
        <v>44253</v>
      </c>
      <c r="AH133" s="239">
        <v>0.79166666666666663</v>
      </c>
      <c r="AI133" s="241">
        <v>44253</v>
      </c>
      <c r="AJ133" s="239">
        <v>0.53819444444444442</v>
      </c>
      <c r="AK133" s="241">
        <v>44253</v>
      </c>
      <c r="AL133" s="239">
        <v>0.51944444444444449</v>
      </c>
      <c r="AM133" s="242" t="s">
        <v>86</v>
      </c>
      <c r="AN133" s="242" t="s">
        <v>313</v>
      </c>
      <c r="AO133" s="223"/>
      <c r="AP133" s="76"/>
      <c r="AQ133" s="77"/>
      <c r="AR133" s="78">
        <f t="shared" ref="AR133" si="625">IF(B133="X",IF(AN133="","Afectat sau NU?",IF(AN133="DA",IF(((AK133+AL133)-(AE133+AF133))*24&lt;-720,"Neinformat",((AK133+AL133)-(AE133+AF133))*24),"Nu a fost afectat producator/consumator")),"")</f>
        <v>0.46666666661622003</v>
      </c>
      <c r="AS133" s="79">
        <f t="shared" ref="AS133" si="626">IF(B133="X",IF(AN133="DA",IF(AR133&lt;6,LEN(TRIM(V133))-LEN(SUBSTITUTE(V133,CHAR(44),""))+1,0),"-"),"")</f>
        <v>1</v>
      </c>
      <c r="AT133" s="79">
        <f t="shared" ref="AT133" si="627">IF(B133="X",IF(AN133="DA",LEN(TRIM(V133))-LEN(SUBSTITUTE(V133,CHAR(44),""))+1,"-"),"")</f>
        <v>1</v>
      </c>
      <c r="AU133" s="288">
        <f t="shared" ref="AU133" si="628">IF(B133="X",IF(AN133="","Afectat sau NU?",IF(AN133="DA",IF(((AI133+AJ133)-(AE133+AF133))*24&lt;-720,"Neinformat",((AI133+AJ133)-(AE133+AF133))*24),"Nu a fost afectat producator/consumator")),"")</f>
        <v>0.91666666668606922</v>
      </c>
      <c r="AV133" s="79">
        <f t="shared" ref="AV133" si="629">IF(B133="X",IF(AN133="DA",IF(AU133&lt;6,LEN(TRIM(U133))-LEN(SUBSTITUTE(U133,CHAR(44),""))+1,0),"-"),"")</f>
        <v>44</v>
      </c>
      <c r="AW133" s="79">
        <f t="shared" ref="AW133" si="630">IF(B133="X",IF(AN133="DA",LEN(TRIM(U133))-LEN(SUBSTITUTE(U133,CHAR(44),""))+1,"-"),"")</f>
        <v>44</v>
      </c>
      <c r="AX133" s="288">
        <f t="shared" ref="AX133" si="631">IF(B133="X",IF(AN133="","Afectat sau NU?",IF(AN133="DA",((AG133+AH133)-(AE133+AF133))*24,"Nu a fost afectat producator/consumator")),"")</f>
        <v>6.9999999999417923</v>
      </c>
      <c r="AY133" s="79">
        <f t="shared" ref="AY133" si="632">IF(B133="X",IF(AN133="DA",IF(AX133&gt;24,IF(BA133="NU",0,LEN(TRIM(V133))-LEN(SUBSTITUTE(V133,CHAR(44),""))+1),0),"-"),"")</f>
        <v>0</v>
      </c>
      <c r="AZ133" s="80">
        <f t="shared" ref="AZ133" si="633">IF(B133="X",IF(AN133="DA",IF(AX133&gt;24,LEN(TRIM(V133))-LEN(SUBSTITUTE(V133,CHAR(44),""))+1,0),"-"),"")</f>
        <v>0</v>
      </c>
      <c r="BA133" s="64"/>
      <c r="BB133" s="64"/>
      <c r="BC133" s="64"/>
      <c r="BD133" s="64"/>
      <c r="BE133" s="64"/>
      <c r="BF133" s="83" t="str">
        <f t="shared" ref="BF133" si="634">IF(C133="X",IF(AN133="","Afectat sau NU?",IF(AN133="DA",IF(AK133="","Neinformat",NETWORKDAYS(AK133+AL133,AE133+AF133,$BS$2:$BS$14)-2),"Nu a fost afectat producator/consumator")),"")</f>
        <v/>
      </c>
      <c r="BG133" s="79" t="str">
        <f t="shared" ref="BG133" si="635">IF(C133="X",IF(AN133="DA",IF(AND(BF133&gt;=5,AK133&lt;&gt;""),LEN(TRIM(V133))-LEN(SUBSTITUTE(V133,CHAR(44),""))+1,0),"-"),"")</f>
        <v/>
      </c>
      <c r="BH133" s="80" t="str">
        <f t="shared" ref="BH133" si="636">IF(C133="X",IF(AN133="DA",LEN(TRIM(V133))-LEN(SUBSTITUTE(V133,CHAR(44),""))+1,"-"),"")</f>
        <v/>
      </c>
      <c r="BI133" s="370" t="str">
        <f t="shared" ref="BI133" si="637">IF(C133="X",IF(AN133="","Afectat sau NU?",IF(AN133="DA",IF(AI133="","Neinformat",NETWORKDAYS(AI133+AJ133,AE133+AF133,$BS$2:$BS$14)-2),"Nu a fost afectat producator/consumator")),"")</f>
        <v/>
      </c>
      <c r="BJ133" s="79" t="str">
        <f t="shared" ref="BJ133" si="638">IF(C133="X",IF(AN133="DA",IF(AND(BI133&gt;=5,AI133&lt;&gt;""),LEN(TRIM(U133))-LEN(SUBSTITUTE(U133,CHAR(44),""))+1,0),"-"),"")</f>
        <v/>
      </c>
      <c r="BK133" s="82" t="str">
        <f t="shared" ref="BK133" si="639">IF(C133="X",IF(AN133="DA",LEN(TRIM(U133))-LEN(SUBSTITUTE(U133,CHAR(44),""))+1,"-"),"")</f>
        <v/>
      </c>
      <c r="BL133" s="83" t="str">
        <f t="shared" ref="BL133" si="640">IF(C133="X",IF(AN133="","Afectat sau NU?",IF(AN133="DA",((AG133+AH133)-(Z133+AA133))*24,"Nu a fost afectat producator/consumator")),"")</f>
        <v/>
      </c>
      <c r="BM133" s="79" t="str">
        <f t="shared" ref="BM133" si="641">IF(C133="X",IF(AN133&lt;&gt;"DA","-",IF(AND(AN133="DA",BL133&lt;=0),LEN(TRIM(V133))-LEN(SUBSTITUTE(V133,CHAR(44),""))+1+LEN(TRIM(U133))-LEN(SUBSTITUTE(U133,CHAR(44),""))+1,0)),"")</f>
        <v/>
      </c>
      <c r="BN133" s="80" t="str">
        <f t="shared" ref="BN133" si="642">IF(C133="X",IF(AN133="DA",LEN(TRIM(V133))-LEN(SUBSTITUTE(V133,CHAR(44),""))+1+LEN(TRIM(U133))-LEN(SUBSTITUTE(U133,CHAR(44),""))+1,"-"),"")</f>
        <v/>
      </c>
    </row>
    <row r="134" spans="1:66" s="10" customFormat="1" ht="199.5" x14ac:dyDescent="0.25">
      <c r="A134" s="84">
        <f t="shared" si="467"/>
        <v>118</v>
      </c>
      <c r="B134" s="85" t="s">
        <v>66</v>
      </c>
      <c r="C134" s="85" t="s">
        <v>86</v>
      </c>
      <c r="D134" s="86" t="s">
        <v>526</v>
      </c>
      <c r="E134" s="85">
        <v>116947</v>
      </c>
      <c r="F134" s="85" t="s">
        <v>512</v>
      </c>
      <c r="G134" s="85" t="s">
        <v>148</v>
      </c>
      <c r="H134" s="87">
        <v>450775.6</v>
      </c>
      <c r="I134" s="87">
        <v>537951.26</v>
      </c>
      <c r="J134" s="87">
        <v>450775.6</v>
      </c>
      <c r="K134" s="87">
        <v>537951.26</v>
      </c>
      <c r="L134" s="85" t="s">
        <v>86</v>
      </c>
      <c r="M134" s="85" t="s">
        <v>86</v>
      </c>
      <c r="N134" s="85" t="s">
        <v>505</v>
      </c>
      <c r="O134" s="85" t="s">
        <v>525</v>
      </c>
      <c r="P134" s="85" t="s">
        <v>86</v>
      </c>
      <c r="Q134" s="85" t="s">
        <v>86</v>
      </c>
      <c r="R134" s="85" t="s">
        <v>86</v>
      </c>
      <c r="S134" s="85" t="s">
        <v>86</v>
      </c>
      <c r="T134" s="85" t="s">
        <v>88</v>
      </c>
      <c r="U134" s="85" t="s">
        <v>402</v>
      </c>
      <c r="V134" s="85" t="s">
        <v>89</v>
      </c>
      <c r="W134" s="88" t="s">
        <v>86</v>
      </c>
      <c r="X134" s="89">
        <v>44253</v>
      </c>
      <c r="Y134" s="90">
        <v>0.5</v>
      </c>
      <c r="Z134" s="89">
        <v>44253</v>
      </c>
      <c r="AA134" s="90">
        <v>0.79166666666666663</v>
      </c>
      <c r="AB134" s="85" t="s">
        <v>69</v>
      </c>
      <c r="AC134" s="85" t="s">
        <v>314</v>
      </c>
      <c r="AD134" s="91"/>
      <c r="AE134" s="250">
        <v>44253</v>
      </c>
      <c r="AF134" s="248">
        <v>0.5</v>
      </c>
      <c r="AG134" s="247">
        <v>44253</v>
      </c>
      <c r="AH134" s="248">
        <v>0.79166666666666663</v>
      </c>
      <c r="AI134" s="247">
        <v>44253</v>
      </c>
      <c r="AJ134" s="248">
        <v>0.53819444444444442</v>
      </c>
      <c r="AK134" s="247">
        <v>44253</v>
      </c>
      <c r="AL134" s="248">
        <v>0.51944444444444449</v>
      </c>
      <c r="AM134" s="249" t="s">
        <v>86</v>
      </c>
      <c r="AN134" s="249" t="s">
        <v>313</v>
      </c>
      <c r="AO134" s="207"/>
      <c r="AP134" s="94"/>
      <c r="AQ134" s="77"/>
      <c r="AR134" s="177">
        <f t="shared" ref="AR134:AR140" si="643">IF(B134="X",IF(AN134="","Afectat sau NU?",IF(AN134="DA",IF(((AK134+AL134)-(AE134+AF134))*24&lt;-720,"Neinformat",((AK134+AL134)-(AE134+AF134))*24),"Nu a fost afectat producator/consumator")),"")</f>
        <v>0.46666666661622003</v>
      </c>
      <c r="AS134" s="178">
        <f t="shared" ref="AS134:AS140" si="644">IF(B134="X",IF(AN134="DA",IF(AR134&lt;6,LEN(TRIM(V134))-LEN(SUBSTITUTE(V134,CHAR(44),""))+1,0),"-"),"")</f>
        <v>1</v>
      </c>
      <c r="AT134" s="178">
        <f t="shared" ref="AT134:AT140" si="645">IF(B134="X",IF(AN134="DA",LEN(TRIM(V134))-LEN(SUBSTITUTE(V134,CHAR(44),""))+1,"-"),"")</f>
        <v>1</v>
      </c>
      <c r="AU134" s="287">
        <f t="shared" ref="AU134:AU140" si="646">IF(B134="X",IF(AN134="","Afectat sau NU?",IF(AN134="DA",IF(((AI134+AJ134)-(AE134+AF134))*24&lt;-720,"Neinformat",((AI134+AJ134)-(AE134+AF134))*24),"Nu a fost afectat producator/consumator")),"")</f>
        <v>0.91666666668606922</v>
      </c>
      <c r="AV134" s="178">
        <f t="shared" ref="AV134:AV140" si="647">IF(B134="X",IF(AN134="DA",IF(AU134&lt;6,LEN(TRIM(U134))-LEN(SUBSTITUTE(U134,CHAR(44),""))+1,0),"-"),"")</f>
        <v>44</v>
      </c>
      <c r="AW134" s="178">
        <f t="shared" ref="AW134:AW140" si="648">IF(B134="X",IF(AN134="DA",LEN(TRIM(U134))-LEN(SUBSTITUTE(U134,CHAR(44),""))+1,"-"),"")</f>
        <v>44</v>
      </c>
      <c r="AX134" s="287">
        <f t="shared" ref="AX134:AX140" si="649">IF(B134="X",IF(AN134="","Afectat sau NU?",IF(AN134="DA",((AG134+AH134)-(AE134+AF134))*24,"Nu a fost afectat producator/consumator")),"")</f>
        <v>6.9999999999417923</v>
      </c>
      <c r="AY134" s="178">
        <f t="shared" ref="AY134:AY139" si="650">IF(B134="X",IF(AN134="DA",IF(AX134&gt;24,IF(BA134="NU",0,LEN(TRIM(V134))-LEN(SUBSTITUTE(V134,CHAR(44),""))+1),0),"-"),"")</f>
        <v>0</v>
      </c>
      <c r="AZ134" s="180">
        <f t="shared" ref="AZ134:AZ140" si="651">IF(B134="X",IF(AN134="DA",IF(AX134&gt;24,LEN(TRIM(V134))-LEN(SUBSTITUTE(V134,CHAR(44),""))+1,0),"-"),"")</f>
        <v>0</v>
      </c>
      <c r="BA134" s="64"/>
      <c r="BB134" s="64"/>
      <c r="BC134" s="64"/>
      <c r="BD134" s="64"/>
      <c r="BE134" s="64"/>
      <c r="BF134" s="100" t="str">
        <f t="shared" ref="BF134:BF140" si="652">IF(C134="X",IF(AN134="","Afectat sau NU?",IF(AN134="DA",IF(AK134="","Neinformat",NETWORKDAYS(AK134+AL134,AE134+AF134,$BS$2:$BS$14)-2),"Nu a fost afectat producator/consumator")),"")</f>
        <v/>
      </c>
      <c r="BG134" s="96" t="str">
        <f t="shared" ref="BG134:BG140" si="653">IF(C134="X",IF(AN134="DA",IF(AND(BF134&gt;=5,AK134&lt;&gt;""),LEN(TRIM(V134))-LEN(SUBSTITUTE(V134,CHAR(44),""))+1,0),"-"),"")</f>
        <v/>
      </c>
      <c r="BH134" s="97" t="str">
        <f t="shared" ref="BH134:BH140" si="654">IF(C134="X",IF(AN134="DA",LEN(TRIM(V134))-LEN(SUBSTITUTE(V134,CHAR(44),""))+1,"-"),"")</f>
        <v/>
      </c>
      <c r="BI134" s="101" t="str">
        <f t="shared" ref="BI134:BI140" si="655">IF(C134="X",IF(AN134="","Afectat sau NU?",IF(AN134="DA",IF(AI134="","Neinformat",NETWORKDAYS(AI134+AJ134,AE134+AF134,$BS$2:$BS$14)-2),"Nu a fost afectat producator/consumator")),"")</f>
        <v/>
      </c>
      <c r="BJ134" s="96" t="str">
        <f t="shared" ref="BJ134:BJ140" si="656">IF(C134="X",IF(AN134="DA",IF(AND(BI134&gt;=5,AI134&lt;&gt;""),LEN(TRIM(U134))-LEN(SUBSTITUTE(U134,CHAR(44),""))+1,0),"-"),"")</f>
        <v/>
      </c>
      <c r="BK134" s="99" t="str">
        <f t="shared" ref="BK134:BK140" si="657">IF(C134="X",IF(AN134="DA",LEN(TRIM(U134))-LEN(SUBSTITUTE(U134,CHAR(44),""))+1,"-"),"")</f>
        <v/>
      </c>
      <c r="BL134" s="100" t="str">
        <f t="shared" ref="BL134:BL140" si="658">IF(C134="X",IF(AN134="","Afectat sau NU?",IF(AN134="DA",((AG134+AH134)-(Z134+AA134))*24,"Nu a fost afectat producator/consumator")),"")</f>
        <v/>
      </c>
      <c r="BM134" s="96" t="str">
        <f t="shared" ref="BM134:BM140" si="659">IF(C134="X",IF(AN134&lt;&gt;"DA","-",IF(AND(AN134="DA",BL134&lt;=0),LEN(TRIM(V134))-LEN(SUBSTITUTE(V134,CHAR(44),""))+1+LEN(TRIM(U134))-LEN(SUBSTITUTE(U134,CHAR(44),""))+1,0)),"")</f>
        <v/>
      </c>
      <c r="BN134" s="97" t="str">
        <f t="shared" ref="BN134:BN140" si="660">IF(C134="X",IF(AN134="DA",LEN(TRIM(V134))-LEN(SUBSTITUTE(V134,CHAR(44),""))+1+LEN(TRIM(U134))-LEN(SUBSTITUTE(U134,CHAR(44),""))+1,"-"),"")</f>
        <v/>
      </c>
    </row>
    <row r="135" spans="1:66" s="10" customFormat="1" ht="199.5" x14ac:dyDescent="0.25">
      <c r="A135" s="84">
        <f t="shared" si="467"/>
        <v>119</v>
      </c>
      <c r="B135" s="85" t="s">
        <v>66</v>
      </c>
      <c r="C135" s="85" t="s">
        <v>86</v>
      </c>
      <c r="D135" s="86" t="s">
        <v>526</v>
      </c>
      <c r="E135" s="85">
        <v>118218</v>
      </c>
      <c r="F135" s="85" t="s">
        <v>513</v>
      </c>
      <c r="G135" s="85" t="s">
        <v>148</v>
      </c>
      <c r="H135" s="87">
        <v>453969.01</v>
      </c>
      <c r="I135" s="87">
        <v>540754.25</v>
      </c>
      <c r="J135" s="87">
        <v>453969.01</v>
      </c>
      <c r="K135" s="87">
        <v>540754.25</v>
      </c>
      <c r="L135" s="85" t="s">
        <v>86</v>
      </c>
      <c r="M135" s="85" t="s">
        <v>86</v>
      </c>
      <c r="N135" s="85" t="s">
        <v>506</v>
      </c>
      <c r="O135" s="85" t="s">
        <v>513</v>
      </c>
      <c r="P135" s="85" t="s">
        <v>86</v>
      </c>
      <c r="Q135" s="85" t="s">
        <v>86</v>
      </c>
      <c r="R135" s="85" t="s">
        <v>86</v>
      </c>
      <c r="S135" s="85" t="s">
        <v>86</v>
      </c>
      <c r="T135" s="85" t="s">
        <v>88</v>
      </c>
      <c r="U135" s="85" t="s">
        <v>402</v>
      </c>
      <c r="V135" s="85" t="s">
        <v>89</v>
      </c>
      <c r="W135" s="88" t="s">
        <v>86</v>
      </c>
      <c r="X135" s="89">
        <v>44253</v>
      </c>
      <c r="Y135" s="90">
        <v>0.5</v>
      </c>
      <c r="Z135" s="89">
        <v>44253</v>
      </c>
      <c r="AA135" s="90">
        <v>0.79166666666666663</v>
      </c>
      <c r="AB135" s="85" t="s">
        <v>69</v>
      </c>
      <c r="AC135" s="85" t="s">
        <v>314</v>
      </c>
      <c r="AD135" s="91"/>
      <c r="AE135" s="250">
        <v>44253</v>
      </c>
      <c r="AF135" s="248">
        <v>0.5</v>
      </c>
      <c r="AG135" s="247">
        <v>44253</v>
      </c>
      <c r="AH135" s="248">
        <v>0.79166666666666663</v>
      </c>
      <c r="AI135" s="247">
        <v>44253</v>
      </c>
      <c r="AJ135" s="248">
        <v>0.53819444444444442</v>
      </c>
      <c r="AK135" s="247">
        <v>44253</v>
      </c>
      <c r="AL135" s="248">
        <v>0.51944444444444449</v>
      </c>
      <c r="AM135" s="249" t="s">
        <v>86</v>
      </c>
      <c r="AN135" s="249" t="s">
        <v>313</v>
      </c>
      <c r="AO135" s="207"/>
      <c r="AP135" s="94"/>
      <c r="AQ135" s="77"/>
      <c r="AR135" s="177">
        <f t="shared" si="643"/>
        <v>0.46666666661622003</v>
      </c>
      <c r="AS135" s="178">
        <f t="shared" si="644"/>
        <v>1</v>
      </c>
      <c r="AT135" s="178">
        <f t="shared" si="645"/>
        <v>1</v>
      </c>
      <c r="AU135" s="287">
        <f t="shared" si="646"/>
        <v>0.91666666668606922</v>
      </c>
      <c r="AV135" s="178">
        <f t="shared" si="647"/>
        <v>44</v>
      </c>
      <c r="AW135" s="178">
        <f t="shared" si="648"/>
        <v>44</v>
      </c>
      <c r="AX135" s="287">
        <f t="shared" si="649"/>
        <v>6.9999999999417923</v>
      </c>
      <c r="AY135" s="178">
        <f t="shared" si="650"/>
        <v>0</v>
      </c>
      <c r="AZ135" s="180">
        <f t="shared" si="651"/>
        <v>0</v>
      </c>
      <c r="BA135" s="64"/>
      <c r="BB135" s="64"/>
      <c r="BC135" s="64"/>
      <c r="BD135" s="64"/>
      <c r="BE135" s="64"/>
      <c r="BF135" s="100" t="str">
        <f t="shared" si="652"/>
        <v/>
      </c>
      <c r="BG135" s="96" t="str">
        <f t="shared" si="653"/>
        <v/>
      </c>
      <c r="BH135" s="97" t="str">
        <f t="shared" si="654"/>
        <v/>
      </c>
      <c r="BI135" s="101" t="str">
        <f t="shared" si="655"/>
        <v/>
      </c>
      <c r="BJ135" s="96" t="str">
        <f t="shared" si="656"/>
        <v/>
      </c>
      <c r="BK135" s="99" t="str">
        <f t="shared" si="657"/>
        <v/>
      </c>
      <c r="BL135" s="100" t="str">
        <f t="shared" si="658"/>
        <v/>
      </c>
      <c r="BM135" s="96" t="str">
        <f t="shared" si="659"/>
        <v/>
      </c>
      <c r="BN135" s="97" t="str">
        <f t="shared" si="660"/>
        <v/>
      </c>
    </row>
    <row r="136" spans="1:66" s="10" customFormat="1" ht="199.5" x14ac:dyDescent="0.25">
      <c r="A136" s="84">
        <f t="shared" si="467"/>
        <v>120</v>
      </c>
      <c r="B136" s="85" t="s">
        <v>66</v>
      </c>
      <c r="C136" s="85" t="s">
        <v>86</v>
      </c>
      <c r="D136" s="86" t="s">
        <v>526</v>
      </c>
      <c r="E136" s="85">
        <v>118227</v>
      </c>
      <c r="F136" s="85" t="s">
        <v>514</v>
      </c>
      <c r="G136" s="85" t="s">
        <v>148</v>
      </c>
      <c r="H136" s="87">
        <v>452793.32</v>
      </c>
      <c r="I136" s="87">
        <v>539877.30000000005</v>
      </c>
      <c r="J136" s="87">
        <v>452793.32</v>
      </c>
      <c r="K136" s="87">
        <v>539877.30000000005</v>
      </c>
      <c r="L136" s="85" t="s">
        <v>86</v>
      </c>
      <c r="M136" s="85" t="s">
        <v>86</v>
      </c>
      <c r="N136" s="85" t="s">
        <v>507</v>
      </c>
      <c r="O136" s="85" t="s">
        <v>514</v>
      </c>
      <c r="P136" s="85" t="s">
        <v>86</v>
      </c>
      <c r="Q136" s="85" t="s">
        <v>86</v>
      </c>
      <c r="R136" s="85" t="s">
        <v>86</v>
      </c>
      <c r="S136" s="85" t="s">
        <v>86</v>
      </c>
      <c r="T136" s="85" t="s">
        <v>88</v>
      </c>
      <c r="U136" s="85" t="s">
        <v>402</v>
      </c>
      <c r="V136" s="85" t="s">
        <v>89</v>
      </c>
      <c r="W136" s="88" t="s">
        <v>86</v>
      </c>
      <c r="X136" s="89">
        <v>44253</v>
      </c>
      <c r="Y136" s="90">
        <v>0.5</v>
      </c>
      <c r="Z136" s="89">
        <v>44253</v>
      </c>
      <c r="AA136" s="90">
        <v>0.79166666666666663</v>
      </c>
      <c r="AB136" s="85" t="s">
        <v>69</v>
      </c>
      <c r="AC136" s="85" t="s">
        <v>314</v>
      </c>
      <c r="AD136" s="91"/>
      <c r="AE136" s="250">
        <v>44253</v>
      </c>
      <c r="AF136" s="248">
        <v>0.5</v>
      </c>
      <c r="AG136" s="247">
        <v>44253</v>
      </c>
      <c r="AH136" s="248">
        <v>0.79166666666666663</v>
      </c>
      <c r="AI136" s="247">
        <v>44253</v>
      </c>
      <c r="AJ136" s="248">
        <v>0.53819444444444442</v>
      </c>
      <c r="AK136" s="247">
        <v>44253</v>
      </c>
      <c r="AL136" s="248">
        <v>0.51944444444444449</v>
      </c>
      <c r="AM136" s="249" t="s">
        <v>86</v>
      </c>
      <c r="AN136" s="249" t="s">
        <v>313</v>
      </c>
      <c r="AO136" s="207"/>
      <c r="AP136" s="94"/>
      <c r="AQ136" s="77"/>
      <c r="AR136" s="177">
        <f t="shared" si="643"/>
        <v>0.46666666661622003</v>
      </c>
      <c r="AS136" s="178">
        <f t="shared" si="644"/>
        <v>1</v>
      </c>
      <c r="AT136" s="178">
        <f t="shared" si="645"/>
        <v>1</v>
      </c>
      <c r="AU136" s="287">
        <f t="shared" si="646"/>
        <v>0.91666666668606922</v>
      </c>
      <c r="AV136" s="178">
        <f t="shared" si="647"/>
        <v>44</v>
      </c>
      <c r="AW136" s="178">
        <f t="shared" si="648"/>
        <v>44</v>
      </c>
      <c r="AX136" s="287">
        <f t="shared" si="649"/>
        <v>6.9999999999417923</v>
      </c>
      <c r="AY136" s="178">
        <f t="shared" si="650"/>
        <v>0</v>
      </c>
      <c r="AZ136" s="180">
        <f t="shared" si="651"/>
        <v>0</v>
      </c>
      <c r="BA136" s="64"/>
      <c r="BB136" s="64"/>
      <c r="BC136" s="64"/>
      <c r="BD136" s="64"/>
      <c r="BE136" s="64"/>
      <c r="BF136" s="100" t="str">
        <f t="shared" si="652"/>
        <v/>
      </c>
      <c r="BG136" s="96" t="str">
        <f t="shared" si="653"/>
        <v/>
      </c>
      <c r="BH136" s="97" t="str">
        <f t="shared" si="654"/>
        <v/>
      </c>
      <c r="BI136" s="101" t="str">
        <f t="shared" si="655"/>
        <v/>
      </c>
      <c r="BJ136" s="96" t="str">
        <f t="shared" si="656"/>
        <v/>
      </c>
      <c r="BK136" s="99" t="str">
        <f t="shared" si="657"/>
        <v/>
      </c>
      <c r="BL136" s="100" t="str">
        <f t="shared" si="658"/>
        <v/>
      </c>
      <c r="BM136" s="96" t="str">
        <f t="shared" si="659"/>
        <v/>
      </c>
      <c r="BN136" s="97" t="str">
        <f t="shared" si="660"/>
        <v/>
      </c>
    </row>
    <row r="137" spans="1:66" s="10" customFormat="1" ht="199.5" x14ac:dyDescent="0.25">
      <c r="A137" s="84">
        <f t="shared" si="467"/>
        <v>121</v>
      </c>
      <c r="B137" s="85" t="s">
        <v>66</v>
      </c>
      <c r="C137" s="85" t="s">
        <v>86</v>
      </c>
      <c r="D137" s="86" t="s">
        <v>526</v>
      </c>
      <c r="E137" s="85">
        <v>118272</v>
      </c>
      <c r="F137" s="85" t="s">
        <v>515</v>
      </c>
      <c r="G137" s="85" t="s">
        <v>148</v>
      </c>
      <c r="H137" s="87">
        <v>452741.8</v>
      </c>
      <c r="I137" s="87">
        <v>543489.24</v>
      </c>
      <c r="J137" s="87">
        <v>452741.8</v>
      </c>
      <c r="K137" s="87">
        <v>543489.24</v>
      </c>
      <c r="L137" s="85" t="s">
        <v>86</v>
      </c>
      <c r="M137" s="85" t="s">
        <v>86</v>
      </c>
      <c r="N137" s="85" t="s">
        <v>508</v>
      </c>
      <c r="O137" s="85" t="s">
        <v>515</v>
      </c>
      <c r="P137" s="85" t="s">
        <v>86</v>
      </c>
      <c r="Q137" s="85" t="s">
        <v>86</v>
      </c>
      <c r="R137" s="85" t="s">
        <v>86</v>
      </c>
      <c r="S137" s="85" t="s">
        <v>86</v>
      </c>
      <c r="T137" s="85" t="s">
        <v>88</v>
      </c>
      <c r="U137" s="85" t="s">
        <v>402</v>
      </c>
      <c r="V137" s="85" t="s">
        <v>89</v>
      </c>
      <c r="W137" s="88" t="s">
        <v>86</v>
      </c>
      <c r="X137" s="89">
        <v>44253</v>
      </c>
      <c r="Y137" s="90">
        <v>0.5</v>
      </c>
      <c r="Z137" s="89">
        <v>44253</v>
      </c>
      <c r="AA137" s="90">
        <v>0.79166666666666663</v>
      </c>
      <c r="AB137" s="85" t="s">
        <v>69</v>
      </c>
      <c r="AC137" s="85" t="s">
        <v>314</v>
      </c>
      <c r="AD137" s="91"/>
      <c r="AE137" s="250">
        <v>44253</v>
      </c>
      <c r="AF137" s="248">
        <v>0.5</v>
      </c>
      <c r="AG137" s="247">
        <v>44253</v>
      </c>
      <c r="AH137" s="248">
        <v>0.79166666666666663</v>
      </c>
      <c r="AI137" s="247">
        <v>44253</v>
      </c>
      <c r="AJ137" s="248">
        <v>0.53819444444444442</v>
      </c>
      <c r="AK137" s="247">
        <v>44253</v>
      </c>
      <c r="AL137" s="248">
        <v>0.51944444444444449</v>
      </c>
      <c r="AM137" s="249" t="s">
        <v>86</v>
      </c>
      <c r="AN137" s="249" t="s">
        <v>313</v>
      </c>
      <c r="AO137" s="207"/>
      <c r="AP137" s="94"/>
      <c r="AQ137" s="77"/>
      <c r="AR137" s="177">
        <f t="shared" si="643"/>
        <v>0.46666666661622003</v>
      </c>
      <c r="AS137" s="178">
        <f t="shared" si="644"/>
        <v>1</v>
      </c>
      <c r="AT137" s="178">
        <f t="shared" si="645"/>
        <v>1</v>
      </c>
      <c r="AU137" s="287">
        <f t="shared" si="646"/>
        <v>0.91666666668606922</v>
      </c>
      <c r="AV137" s="178">
        <f t="shared" si="647"/>
        <v>44</v>
      </c>
      <c r="AW137" s="178">
        <f t="shared" si="648"/>
        <v>44</v>
      </c>
      <c r="AX137" s="287">
        <f t="shared" si="649"/>
        <v>6.9999999999417923</v>
      </c>
      <c r="AY137" s="178">
        <f t="shared" si="650"/>
        <v>0</v>
      </c>
      <c r="AZ137" s="180">
        <f t="shared" si="651"/>
        <v>0</v>
      </c>
      <c r="BA137" s="64"/>
      <c r="BB137" s="64"/>
      <c r="BC137" s="64"/>
      <c r="BD137" s="64"/>
      <c r="BE137" s="64"/>
      <c r="BF137" s="100" t="str">
        <f t="shared" si="652"/>
        <v/>
      </c>
      <c r="BG137" s="96" t="str">
        <f t="shared" si="653"/>
        <v/>
      </c>
      <c r="BH137" s="97" t="str">
        <f t="shared" si="654"/>
        <v/>
      </c>
      <c r="BI137" s="101" t="str">
        <f t="shared" si="655"/>
        <v/>
      </c>
      <c r="BJ137" s="96" t="str">
        <f t="shared" si="656"/>
        <v/>
      </c>
      <c r="BK137" s="99" t="str">
        <f t="shared" si="657"/>
        <v/>
      </c>
      <c r="BL137" s="100" t="str">
        <f t="shared" si="658"/>
        <v/>
      </c>
      <c r="BM137" s="96" t="str">
        <f t="shared" si="659"/>
        <v/>
      </c>
      <c r="BN137" s="97" t="str">
        <f t="shared" si="660"/>
        <v/>
      </c>
    </row>
    <row r="138" spans="1:66" s="10" customFormat="1" ht="199.5" x14ac:dyDescent="0.25">
      <c r="A138" s="84">
        <f t="shared" si="467"/>
        <v>122</v>
      </c>
      <c r="B138" s="85" t="s">
        <v>66</v>
      </c>
      <c r="C138" s="85" t="s">
        <v>86</v>
      </c>
      <c r="D138" s="86" t="s">
        <v>526</v>
      </c>
      <c r="E138" s="85">
        <v>119929</v>
      </c>
      <c r="F138" s="85" t="s">
        <v>518</v>
      </c>
      <c r="G138" s="85" t="s">
        <v>148</v>
      </c>
      <c r="H138" s="87">
        <v>457591.12</v>
      </c>
      <c r="I138" s="87">
        <v>549147.76</v>
      </c>
      <c r="J138" s="87">
        <v>457591.12</v>
      </c>
      <c r="K138" s="87">
        <v>549147.76</v>
      </c>
      <c r="L138" s="85" t="s">
        <v>86</v>
      </c>
      <c r="M138" s="85" t="s">
        <v>86</v>
      </c>
      <c r="N138" s="85" t="s">
        <v>509</v>
      </c>
      <c r="O138" s="85" t="s">
        <v>516</v>
      </c>
      <c r="P138" s="85" t="s">
        <v>86</v>
      </c>
      <c r="Q138" s="85" t="s">
        <v>86</v>
      </c>
      <c r="R138" s="85" t="s">
        <v>86</v>
      </c>
      <c r="S138" s="85" t="s">
        <v>86</v>
      </c>
      <c r="T138" s="85" t="s">
        <v>88</v>
      </c>
      <c r="U138" s="85" t="s">
        <v>402</v>
      </c>
      <c r="V138" s="85" t="s">
        <v>89</v>
      </c>
      <c r="W138" s="88" t="s">
        <v>86</v>
      </c>
      <c r="X138" s="89">
        <v>44253</v>
      </c>
      <c r="Y138" s="90">
        <v>0.5</v>
      </c>
      <c r="Z138" s="89">
        <v>44253</v>
      </c>
      <c r="AA138" s="90">
        <v>0.79166666666666663</v>
      </c>
      <c r="AB138" s="85" t="s">
        <v>69</v>
      </c>
      <c r="AC138" s="85" t="s">
        <v>314</v>
      </c>
      <c r="AD138" s="91"/>
      <c r="AE138" s="250">
        <v>44253</v>
      </c>
      <c r="AF138" s="248">
        <v>0.5</v>
      </c>
      <c r="AG138" s="247">
        <v>44253</v>
      </c>
      <c r="AH138" s="248">
        <v>0.79166666666666663</v>
      </c>
      <c r="AI138" s="247">
        <v>44253</v>
      </c>
      <c r="AJ138" s="248">
        <v>0.53819444444444442</v>
      </c>
      <c r="AK138" s="247">
        <v>44253</v>
      </c>
      <c r="AL138" s="248">
        <v>0.51944444444444449</v>
      </c>
      <c r="AM138" s="249" t="s">
        <v>86</v>
      </c>
      <c r="AN138" s="249" t="s">
        <v>313</v>
      </c>
      <c r="AO138" s="207"/>
      <c r="AP138" s="94"/>
      <c r="AQ138" s="77"/>
      <c r="AR138" s="177">
        <f t="shared" si="643"/>
        <v>0.46666666661622003</v>
      </c>
      <c r="AS138" s="178">
        <f t="shared" si="644"/>
        <v>1</v>
      </c>
      <c r="AT138" s="178">
        <f t="shared" si="645"/>
        <v>1</v>
      </c>
      <c r="AU138" s="287">
        <f t="shared" si="646"/>
        <v>0.91666666668606922</v>
      </c>
      <c r="AV138" s="178">
        <f t="shared" si="647"/>
        <v>44</v>
      </c>
      <c r="AW138" s="178">
        <f t="shared" si="648"/>
        <v>44</v>
      </c>
      <c r="AX138" s="287">
        <f t="shared" si="649"/>
        <v>6.9999999999417923</v>
      </c>
      <c r="AY138" s="178">
        <f t="shared" si="650"/>
        <v>0</v>
      </c>
      <c r="AZ138" s="180">
        <f t="shared" si="651"/>
        <v>0</v>
      </c>
      <c r="BA138" s="64"/>
      <c r="BB138" s="64"/>
      <c r="BC138" s="64"/>
      <c r="BD138" s="64"/>
      <c r="BE138" s="64"/>
      <c r="BF138" s="182" t="str">
        <f t="shared" si="652"/>
        <v/>
      </c>
      <c r="BG138" s="178" t="str">
        <f t="shared" si="653"/>
        <v/>
      </c>
      <c r="BH138" s="180" t="str">
        <f t="shared" si="654"/>
        <v/>
      </c>
      <c r="BI138" s="183" t="str">
        <f t="shared" si="655"/>
        <v/>
      </c>
      <c r="BJ138" s="178" t="str">
        <f t="shared" si="656"/>
        <v/>
      </c>
      <c r="BK138" s="179" t="str">
        <f t="shared" si="657"/>
        <v/>
      </c>
      <c r="BL138" s="182" t="str">
        <f t="shared" si="658"/>
        <v/>
      </c>
      <c r="BM138" s="178" t="str">
        <f t="shared" si="659"/>
        <v/>
      </c>
      <c r="BN138" s="180" t="str">
        <f t="shared" si="660"/>
        <v/>
      </c>
    </row>
    <row r="139" spans="1:66" s="10" customFormat="1" ht="200.25" thickBot="1" x14ac:dyDescent="0.3">
      <c r="A139" s="184">
        <f t="shared" si="467"/>
        <v>123</v>
      </c>
      <c r="B139" s="185" t="s">
        <v>66</v>
      </c>
      <c r="C139" s="185" t="s">
        <v>86</v>
      </c>
      <c r="D139" s="186" t="s">
        <v>526</v>
      </c>
      <c r="E139" s="185">
        <v>119910</v>
      </c>
      <c r="F139" s="185" t="s">
        <v>517</v>
      </c>
      <c r="G139" s="185" t="s">
        <v>148</v>
      </c>
      <c r="H139" s="187">
        <v>457317.75</v>
      </c>
      <c r="I139" s="187">
        <v>546240.65</v>
      </c>
      <c r="J139" s="187">
        <v>457317.75</v>
      </c>
      <c r="K139" s="187">
        <v>546240.65</v>
      </c>
      <c r="L139" s="185" t="s">
        <v>86</v>
      </c>
      <c r="M139" s="185" t="s">
        <v>86</v>
      </c>
      <c r="N139" s="185" t="s">
        <v>510</v>
      </c>
      <c r="O139" s="185" t="s">
        <v>517</v>
      </c>
      <c r="P139" s="185" t="s">
        <v>86</v>
      </c>
      <c r="Q139" s="185" t="s">
        <v>86</v>
      </c>
      <c r="R139" s="185" t="s">
        <v>86</v>
      </c>
      <c r="S139" s="185" t="s">
        <v>86</v>
      </c>
      <c r="T139" s="185" t="s">
        <v>88</v>
      </c>
      <c r="U139" s="185" t="s">
        <v>402</v>
      </c>
      <c r="V139" s="185" t="s">
        <v>89</v>
      </c>
      <c r="W139" s="188" t="s">
        <v>86</v>
      </c>
      <c r="X139" s="112">
        <v>44253</v>
      </c>
      <c r="Y139" s="111">
        <v>0.5</v>
      </c>
      <c r="Z139" s="112">
        <v>44253</v>
      </c>
      <c r="AA139" s="111">
        <v>0.79166666666666663</v>
      </c>
      <c r="AB139" s="185" t="s">
        <v>69</v>
      </c>
      <c r="AC139" s="185" t="s">
        <v>314</v>
      </c>
      <c r="AD139" s="189"/>
      <c r="AE139" s="240">
        <v>44253</v>
      </c>
      <c r="AF139" s="233">
        <v>0.5</v>
      </c>
      <c r="AG139" s="234">
        <v>44253</v>
      </c>
      <c r="AH139" s="233">
        <v>0.79166666666666663</v>
      </c>
      <c r="AI139" s="234">
        <v>44253</v>
      </c>
      <c r="AJ139" s="233">
        <v>0.53819444444444442</v>
      </c>
      <c r="AK139" s="234">
        <v>44253</v>
      </c>
      <c r="AL139" s="233">
        <v>0.51944444444444449</v>
      </c>
      <c r="AM139" s="235" t="s">
        <v>86</v>
      </c>
      <c r="AN139" s="235" t="s">
        <v>313</v>
      </c>
      <c r="AO139" s="211"/>
      <c r="AP139" s="114"/>
      <c r="AQ139" s="77"/>
      <c r="AR139" s="191">
        <f t="shared" si="643"/>
        <v>0.46666666661622003</v>
      </c>
      <c r="AS139" s="192">
        <f t="shared" si="644"/>
        <v>1</v>
      </c>
      <c r="AT139" s="192">
        <f t="shared" si="645"/>
        <v>1</v>
      </c>
      <c r="AU139" s="289">
        <f t="shared" si="646"/>
        <v>0.91666666668606922</v>
      </c>
      <c r="AV139" s="192">
        <f t="shared" si="647"/>
        <v>44</v>
      </c>
      <c r="AW139" s="192">
        <f t="shared" si="648"/>
        <v>44</v>
      </c>
      <c r="AX139" s="289">
        <f t="shared" si="649"/>
        <v>6.9999999999417923</v>
      </c>
      <c r="AY139" s="192">
        <f t="shared" si="650"/>
        <v>0</v>
      </c>
      <c r="AZ139" s="194">
        <f t="shared" si="651"/>
        <v>0</v>
      </c>
      <c r="BA139" s="64"/>
      <c r="BB139" s="64"/>
      <c r="BC139" s="64"/>
      <c r="BD139" s="64"/>
      <c r="BE139" s="64"/>
      <c r="BF139" s="120" t="str">
        <f t="shared" si="652"/>
        <v/>
      </c>
      <c r="BG139" s="116" t="str">
        <f t="shared" si="653"/>
        <v/>
      </c>
      <c r="BH139" s="117" t="str">
        <f t="shared" si="654"/>
        <v/>
      </c>
      <c r="BI139" s="121" t="str">
        <f t="shared" si="655"/>
        <v/>
      </c>
      <c r="BJ139" s="116" t="str">
        <f t="shared" si="656"/>
        <v/>
      </c>
      <c r="BK139" s="119" t="str">
        <f t="shared" si="657"/>
        <v/>
      </c>
      <c r="BL139" s="120" t="str">
        <f t="shared" si="658"/>
        <v/>
      </c>
      <c r="BM139" s="116" t="str">
        <f t="shared" si="659"/>
        <v/>
      </c>
      <c r="BN139" s="117" t="str">
        <f t="shared" si="660"/>
        <v/>
      </c>
    </row>
    <row r="140" spans="1:66" s="10" customFormat="1" ht="200.25" thickBot="1" x14ac:dyDescent="0.3">
      <c r="A140" s="158">
        <f t="shared" si="467"/>
        <v>124</v>
      </c>
      <c r="B140" s="159" t="s">
        <v>86</v>
      </c>
      <c r="C140" s="159" t="s">
        <v>66</v>
      </c>
      <c r="D140" s="160" t="s">
        <v>527</v>
      </c>
      <c r="E140" s="365">
        <v>40615</v>
      </c>
      <c r="F140" s="365" t="s">
        <v>534</v>
      </c>
      <c r="G140" s="365" t="s">
        <v>78</v>
      </c>
      <c r="H140" s="366">
        <v>546272.24</v>
      </c>
      <c r="I140" s="366">
        <v>472861.14</v>
      </c>
      <c r="J140" s="366">
        <v>546272.24</v>
      </c>
      <c r="K140" s="366">
        <v>472861.14</v>
      </c>
      <c r="L140" s="159" t="s">
        <v>86</v>
      </c>
      <c r="M140" s="159" t="s">
        <v>86</v>
      </c>
      <c r="N140" s="365" t="s">
        <v>535</v>
      </c>
      <c r="O140" s="365" t="s">
        <v>534</v>
      </c>
      <c r="P140" s="159" t="s">
        <v>86</v>
      </c>
      <c r="Q140" s="159" t="s">
        <v>86</v>
      </c>
      <c r="R140" s="159" t="s">
        <v>86</v>
      </c>
      <c r="S140" s="159" t="s">
        <v>86</v>
      </c>
      <c r="T140" s="365" t="s">
        <v>88</v>
      </c>
      <c r="U140" s="365" t="s">
        <v>562</v>
      </c>
      <c r="V140" s="365" t="s">
        <v>129</v>
      </c>
      <c r="W140" s="367" t="s">
        <v>536</v>
      </c>
      <c r="X140" s="163"/>
      <c r="Y140" s="164"/>
      <c r="Z140" s="163"/>
      <c r="AA140" s="164"/>
      <c r="AB140" s="159" t="s">
        <v>78</v>
      </c>
      <c r="AC140" s="159" t="s">
        <v>898</v>
      </c>
      <c r="AD140" s="165" t="s">
        <v>899</v>
      </c>
      <c r="AE140" s="292"/>
      <c r="AF140" s="293"/>
      <c r="AG140" s="294"/>
      <c r="AH140" s="293"/>
      <c r="AI140" s="294"/>
      <c r="AJ140" s="293"/>
      <c r="AK140" s="294"/>
      <c r="AL140" s="293"/>
      <c r="AM140" s="286"/>
      <c r="AN140" s="286"/>
      <c r="AO140" s="286"/>
      <c r="AP140" s="168" t="s">
        <v>195</v>
      </c>
      <c r="AQ140" s="77"/>
      <c r="AR140" s="169" t="str">
        <f t="shared" si="643"/>
        <v/>
      </c>
      <c r="AS140" s="170" t="str">
        <f t="shared" si="644"/>
        <v/>
      </c>
      <c r="AT140" s="171" t="str">
        <f t="shared" si="645"/>
        <v/>
      </c>
      <c r="AU140" s="172" t="str">
        <f t="shared" si="646"/>
        <v/>
      </c>
      <c r="AV140" s="170" t="str">
        <f t="shared" si="647"/>
        <v/>
      </c>
      <c r="AW140" s="173" t="str">
        <f t="shared" si="648"/>
        <v/>
      </c>
      <c r="AX140" s="169" t="str">
        <f t="shared" si="649"/>
        <v/>
      </c>
      <c r="AY140" s="170" t="str">
        <f>IF(B140="X",IF(AN140="DA",IF(AX140&gt;24,IF(BA140="NU",0,LEN(TRIM(V140))-LEN(SUBSTITUTE(V140,CHAR(44),""))+1),0),"-"),"")</f>
        <v/>
      </c>
      <c r="AZ140" s="171" t="str">
        <f t="shared" si="651"/>
        <v/>
      </c>
      <c r="BA140" s="64"/>
      <c r="BB140" s="64"/>
      <c r="BC140" s="64"/>
      <c r="BD140" s="64"/>
      <c r="BE140" s="64"/>
      <c r="BF140" s="156" t="str">
        <f t="shared" si="652"/>
        <v>Afectat sau NU?</v>
      </c>
      <c r="BG140" s="152" t="str">
        <f t="shared" si="653"/>
        <v>-</v>
      </c>
      <c r="BH140" s="153" t="str">
        <f t="shared" si="654"/>
        <v>-</v>
      </c>
      <c r="BI140" s="157" t="str">
        <f t="shared" si="655"/>
        <v>Afectat sau NU?</v>
      </c>
      <c r="BJ140" s="152" t="str">
        <f t="shared" si="656"/>
        <v>-</v>
      </c>
      <c r="BK140" s="155" t="str">
        <f t="shared" si="657"/>
        <v>-</v>
      </c>
      <c r="BL140" s="156" t="str">
        <f t="shared" si="658"/>
        <v>Afectat sau NU?</v>
      </c>
      <c r="BM140" s="152" t="str">
        <f t="shared" si="659"/>
        <v>-</v>
      </c>
      <c r="BN140" s="153" t="str">
        <f t="shared" si="660"/>
        <v>-</v>
      </c>
    </row>
    <row r="141" spans="1:66" s="10" customFormat="1" ht="200.25" thickBot="1" x14ac:dyDescent="0.3">
      <c r="A141" s="158">
        <f t="shared" si="467"/>
        <v>125</v>
      </c>
      <c r="B141" s="159" t="s">
        <v>86</v>
      </c>
      <c r="C141" s="159" t="s">
        <v>66</v>
      </c>
      <c r="D141" s="160" t="s">
        <v>528</v>
      </c>
      <c r="E141" s="159">
        <v>41042</v>
      </c>
      <c r="F141" s="159" t="s">
        <v>538</v>
      </c>
      <c r="G141" s="159" t="s">
        <v>78</v>
      </c>
      <c r="H141" s="161">
        <v>543099.97</v>
      </c>
      <c r="I141" s="161">
        <v>473349.94</v>
      </c>
      <c r="J141" s="161">
        <v>543099.97</v>
      </c>
      <c r="K141" s="161">
        <v>473349.94</v>
      </c>
      <c r="L141" s="159" t="s">
        <v>86</v>
      </c>
      <c r="M141" s="159" t="s">
        <v>86</v>
      </c>
      <c r="N141" s="159" t="s">
        <v>541</v>
      </c>
      <c r="O141" s="159" t="s">
        <v>538</v>
      </c>
      <c r="P141" s="159" t="s">
        <v>86</v>
      </c>
      <c r="Q141" s="159" t="s">
        <v>86</v>
      </c>
      <c r="R141" s="159" t="s">
        <v>86</v>
      </c>
      <c r="S141" s="159" t="s">
        <v>86</v>
      </c>
      <c r="T141" s="159" t="s">
        <v>88</v>
      </c>
      <c r="U141" s="159" t="s">
        <v>562</v>
      </c>
      <c r="V141" s="159" t="s">
        <v>129</v>
      </c>
      <c r="W141" s="162" t="s">
        <v>536</v>
      </c>
      <c r="X141" s="163"/>
      <c r="Y141" s="164"/>
      <c r="Z141" s="163"/>
      <c r="AA141" s="164"/>
      <c r="AB141" s="159" t="s">
        <v>78</v>
      </c>
      <c r="AC141" s="159"/>
      <c r="AD141" s="165"/>
      <c r="AE141" s="292"/>
      <c r="AF141" s="293"/>
      <c r="AG141" s="294"/>
      <c r="AH141" s="293"/>
      <c r="AI141" s="294"/>
      <c r="AJ141" s="293"/>
      <c r="AK141" s="294"/>
      <c r="AL141" s="293"/>
      <c r="AM141" s="286"/>
      <c r="AN141" s="286"/>
      <c r="AO141" s="286"/>
      <c r="AP141" s="168" t="s">
        <v>195</v>
      </c>
      <c r="AQ141" s="77"/>
      <c r="AR141" s="169" t="str">
        <f t="shared" ref="AR141:AR149" si="661">IF(B141="X",IF(AN141="","Afectat sau NU?",IF(AN141="DA",IF(((AK141+AL141)-(AE141+AF141))*24&lt;-720,"Neinformat",((AK141+AL141)-(AE141+AF141))*24),"Nu a fost afectat producator/consumator")),"")</f>
        <v/>
      </c>
      <c r="AS141" s="170" t="str">
        <f t="shared" ref="AS141:AS149" si="662">IF(B141="X",IF(AN141="DA",IF(AR141&lt;6,LEN(TRIM(V141))-LEN(SUBSTITUTE(V141,CHAR(44),""))+1,0),"-"),"")</f>
        <v/>
      </c>
      <c r="AT141" s="171" t="str">
        <f t="shared" ref="AT141:AT149" si="663">IF(B141="X",IF(AN141="DA",LEN(TRIM(V141))-LEN(SUBSTITUTE(V141,CHAR(44),""))+1,"-"),"")</f>
        <v/>
      </c>
      <c r="AU141" s="172" t="str">
        <f t="shared" ref="AU141:AU149" si="664">IF(B141="X",IF(AN141="","Afectat sau NU?",IF(AN141="DA",IF(((AI141+AJ141)-(AE141+AF141))*24&lt;-720,"Neinformat",((AI141+AJ141)-(AE141+AF141))*24),"Nu a fost afectat producator/consumator")),"")</f>
        <v/>
      </c>
      <c r="AV141" s="170" t="str">
        <f t="shared" ref="AV141:AV149" si="665">IF(B141="X",IF(AN141="DA",IF(AU141&lt;6,LEN(TRIM(U141))-LEN(SUBSTITUTE(U141,CHAR(44),""))+1,0),"-"),"")</f>
        <v/>
      </c>
      <c r="AW141" s="173" t="str">
        <f t="shared" ref="AW141:AW149" si="666">IF(B141="X",IF(AN141="DA",LEN(TRIM(U141))-LEN(SUBSTITUTE(U141,CHAR(44),""))+1,"-"),"")</f>
        <v/>
      </c>
      <c r="AX141" s="169" t="str">
        <f t="shared" ref="AX141:AX149" si="667">IF(B141="X",IF(AN141="","Afectat sau NU?",IF(AN141="DA",((AG141+AH141)-(AE141+AF141))*24,"Nu a fost afectat producator/consumator")),"")</f>
        <v/>
      </c>
      <c r="AY141" s="170" t="str">
        <f>IF(B141="X",IF(AN141="DA",IF(AX141&gt;24,IF(BA141="NU",0,LEN(TRIM(V141))-LEN(SUBSTITUTE(V141,CHAR(44),""))+1),0),"-"),"")</f>
        <v/>
      </c>
      <c r="AZ141" s="171" t="str">
        <f t="shared" ref="AZ141:AZ149" si="668">IF(B141="X",IF(AN141="DA",IF(AX141&gt;24,LEN(TRIM(V141))-LEN(SUBSTITUTE(V141,CHAR(44),""))+1,0),"-"),"")</f>
        <v/>
      </c>
      <c r="BA141" s="64"/>
      <c r="BB141" s="64"/>
      <c r="BC141" s="64"/>
      <c r="BD141" s="64"/>
      <c r="BE141" s="64"/>
      <c r="BF141" s="156" t="str">
        <f t="shared" ref="BF141:BF149" si="669">IF(C141="X",IF(AN141="","Afectat sau NU?",IF(AN141="DA",IF(AK141="","Neinformat",NETWORKDAYS(AK141+AL141,AE141+AF141,$BS$2:$BS$14)-2),"Nu a fost afectat producator/consumator")),"")</f>
        <v>Afectat sau NU?</v>
      </c>
      <c r="BG141" s="152" t="str">
        <f t="shared" ref="BG141:BG149" si="670">IF(C141="X",IF(AN141="DA",IF(AND(BF141&gt;=5,AK141&lt;&gt;""),LEN(TRIM(V141))-LEN(SUBSTITUTE(V141,CHAR(44),""))+1,0),"-"),"")</f>
        <v>-</v>
      </c>
      <c r="BH141" s="153" t="str">
        <f t="shared" ref="BH141:BH149" si="671">IF(C141="X",IF(AN141="DA",LEN(TRIM(V141))-LEN(SUBSTITUTE(V141,CHAR(44),""))+1,"-"),"")</f>
        <v>-</v>
      </c>
      <c r="BI141" s="157" t="str">
        <f t="shared" ref="BI141:BI149" si="672">IF(C141="X",IF(AN141="","Afectat sau NU?",IF(AN141="DA",IF(AI141="","Neinformat",NETWORKDAYS(AI141+AJ141,AE141+AF141,$BS$2:$BS$14)-2),"Nu a fost afectat producator/consumator")),"")</f>
        <v>Afectat sau NU?</v>
      </c>
      <c r="BJ141" s="152" t="str">
        <f t="shared" ref="BJ141:BJ149" si="673">IF(C141="X",IF(AN141="DA",IF(AND(BI141&gt;=5,AI141&lt;&gt;""),LEN(TRIM(U141))-LEN(SUBSTITUTE(U141,CHAR(44),""))+1,0),"-"),"")</f>
        <v>-</v>
      </c>
      <c r="BK141" s="155" t="str">
        <f t="shared" ref="BK141:BK149" si="674">IF(C141="X",IF(AN141="DA",LEN(TRIM(U141))-LEN(SUBSTITUTE(U141,CHAR(44),""))+1,"-"),"")</f>
        <v>-</v>
      </c>
      <c r="BL141" s="156" t="str">
        <f t="shared" ref="BL141:BL149" si="675">IF(C141="X",IF(AN141="","Afectat sau NU?",IF(AN141="DA",((AG141+AH141)-(Z141+AA141))*24,"Nu a fost afectat producator/consumator")),"")</f>
        <v>Afectat sau NU?</v>
      </c>
      <c r="BM141" s="152" t="str">
        <f t="shared" ref="BM141:BM149" si="676">IF(C141="X",IF(AN141&lt;&gt;"DA","-",IF(AND(AN141="DA",BL141&lt;=0),LEN(TRIM(V141))-LEN(SUBSTITUTE(V141,CHAR(44),""))+1+LEN(TRIM(U141))-LEN(SUBSTITUTE(U141,CHAR(44),""))+1,0)),"")</f>
        <v>-</v>
      </c>
      <c r="BN141" s="153" t="str">
        <f t="shared" ref="BN141:BN149" si="677">IF(C141="X",IF(AN141="DA",LEN(TRIM(V141))-LEN(SUBSTITUTE(V141,CHAR(44),""))+1+LEN(TRIM(U141))-LEN(SUBSTITUTE(U141,CHAR(44),""))+1,"-"),"")</f>
        <v>-</v>
      </c>
    </row>
    <row r="142" spans="1:66" s="10" customFormat="1" ht="200.25" thickBot="1" x14ac:dyDescent="0.3">
      <c r="A142" s="158">
        <f t="shared" si="467"/>
        <v>126</v>
      </c>
      <c r="B142" s="159" t="s">
        <v>86</v>
      </c>
      <c r="C142" s="159" t="s">
        <v>66</v>
      </c>
      <c r="D142" s="160" t="s">
        <v>529</v>
      </c>
      <c r="E142" s="159">
        <v>41097</v>
      </c>
      <c r="F142" s="159" t="s">
        <v>539</v>
      </c>
      <c r="G142" s="159" t="s">
        <v>78</v>
      </c>
      <c r="H142" s="161">
        <v>553066.53</v>
      </c>
      <c r="I142" s="161">
        <v>467266.75</v>
      </c>
      <c r="J142" s="161">
        <v>553066.53</v>
      </c>
      <c r="K142" s="161">
        <v>467266.75</v>
      </c>
      <c r="L142" s="159" t="s">
        <v>86</v>
      </c>
      <c r="M142" s="159" t="s">
        <v>86</v>
      </c>
      <c r="N142" s="159" t="s">
        <v>542</v>
      </c>
      <c r="O142" s="159" t="s">
        <v>539</v>
      </c>
      <c r="P142" s="159" t="s">
        <v>86</v>
      </c>
      <c r="Q142" s="159" t="s">
        <v>86</v>
      </c>
      <c r="R142" s="159" t="s">
        <v>86</v>
      </c>
      <c r="S142" s="159" t="s">
        <v>86</v>
      </c>
      <c r="T142" s="159" t="s">
        <v>88</v>
      </c>
      <c r="U142" s="159" t="s">
        <v>562</v>
      </c>
      <c r="V142" s="159" t="s">
        <v>129</v>
      </c>
      <c r="W142" s="162" t="s">
        <v>543</v>
      </c>
      <c r="X142" s="163"/>
      <c r="Y142" s="164"/>
      <c r="Z142" s="163"/>
      <c r="AA142" s="164"/>
      <c r="AB142" s="159" t="s">
        <v>78</v>
      </c>
      <c r="AC142" s="159"/>
      <c r="AD142" s="165"/>
      <c r="AE142" s="292"/>
      <c r="AF142" s="293"/>
      <c r="AG142" s="294"/>
      <c r="AH142" s="293"/>
      <c r="AI142" s="294"/>
      <c r="AJ142" s="293"/>
      <c r="AK142" s="294"/>
      <c r="AL142" s="293"/>
      <c r="AM142" s="286"/>
      <c r="AN142" s="286"/>
      <c r="AO142" s="286"/>
      <c r="AP142" s="168" t="s">
        <v>195</v>
      </c>
      <c r="AQ142" s="77"/>
      <c r="AR142" s="169" t="str">
        <f t="shared" si="661"/>
        <v/>
      </c>
      <c r="AS142" s="170" t="str">
        <f t="shared" si="662"/>
        <v/>
      </c>
      <c r="AT142" s="171" t="str">
        <f t="shared" si="663"/>
        <v/>
      </c>
      <c r="AU142" s="172" t="str">
        <f t="shared" si="664"/>
        <v/>
      </c>
      <c r="AV142" s="170" t="str">
        <f t="shared" si="665"/>
        <v/>
      </c>
      <c r="AW142" s="173" t="str">
        <f t="shared" si="666"/>
        <v/>
      </c>
      <c r="AX142" s="169" t="str">
        <f t="shared" si="667"/>
        <v/>
      </c>
      <c r="AY142" s="170" t="str">
        <f>IF(B142="X",IF(AN142="DA",IF(AX142&gt;24,IF(BA142="NU",0,LEN(TRIM(V142))-LEN(SUBSTITUTE(V142,CHAR(44),""))+1),0),"-"),"")</f>
        <v/>
      </c>
      <c r="AZ142" s="171" t="str">
        <f t="shared" si="668"/>
        <v/>
      </c>
      <c r="BA142" s="64"/>
      <c r="BB142" s="64"/>
      <c r="BC142" s="64"/>
      <c r="BD142" s="64"/>
      <c r="BE142" s="64"/>
      <c r="BF142" s="156" t="str">
        <f t="shared" si="669"/>
        <v>Afectat sau NU?</v>
      </c>
      <c r="BG142" s="152" t="str">
        <f t="shared" si="670"/>
        <v>-</v>
      </c>
      <c r="BH142" s="153" t="str">
        <f t="shared" si="671"/>
        <v>-</v>
      </c>
      <c r="BI142" s="157" t="str">
        <f t="shared" si="672"/>
        <v>Afectat sau NU?</v>
      </c>
      <c r="BJ142" s="152" t="str">
        <f t="shared" si="673"/>
        <v>-</v>
      </c>
      <c r="BK142" s="155" t="str">
        <f t="shared" si="674"/>
        <v>-</v>
      </c>
      <c r="BL142" s="156" t="str">
        <f t="shared" si="675"/>
        <v>Afectat sau NU?</v>
      </c>
      <c r="BM142" s="152" t="str">
        <f t="shared" si="676"/>
        <v>-</v>
      </c>
      <c r="BN142" s="153" t="str">
        <f t="shared" si="677"/>
        <v>-</v>
      </c>
    </row>
    <row r="143" spans="1:66" s="10" customFormat="1" ht="243" thickBot="1" x14ac:dyDescent="0.3">
      <c r="A143" s="158">
        <f t="shared" si="467"/>
        <v>127</v>
      </c>
      <c r="B143" s="159" t="s">
        <v>86</v>
      </c>
      <c r="C143" s="159" t="s">
        <v>66</v>
      </c>
      <c r="D143" s="160" t="s">
        <v>530</v>
      </c>
      <c r="E143" s="159">
        <v>40517</v>
      </c>
      <c r="F143" s="159" t="s">
        <v>545</v>
      </c>
      <c r="G143" s="159" t="s">
        <v>78</v>
      </c>
      <c r="H143" s="161">
        <v>529762.89</v>
      </c>
      <c r="I143" s="161">
        <v>450827.66</v>
      </c>
      <c r="J143" s="161">
        <v>529762.89</v>
      </c>
      <c r="K143" s="161">
        <v>450827.66</v>
      </c>
      <c r="L143" s="159" t="s">
        <v>86</v>
      </c>
      <c r="M143" s="159" t="s">
        <v>86</v>
      </c>
      <c r="N143" s="159" t="s">
        <v>544</v>
      </c>
      <c r="O143" s="159" t="s">
        <v>545</v>
      </c>
      <c r="P143" s="159" t="s">
        <v>86</v>
      </c>
      <c r="Q143" s="159" t="s">
        <v>86</v>
      </c>
      <c r="R143" s="159" t="s">
        <v>86</v>
      </c>
      <c r="S143" s="159" t="s">
        <v>86</v>
      </c>
      <c r="T143" s="159" t="s">
        <v>88</v>
      </c>
      <c r="U143" s="159" t="s">
        <v>902</v>
      </c>
      <c r="V143" s="159" t="s">
        <v>129</v>
      </c>
      <c r="W143" s="162" t="s">
        <v>547</v>
      </c>
      <c r="X143" s="163">
        <v>44370</v>
      </c>
      <c r="Y143" s="164">
        <v>0.375</v>
      </c>
      <c r="Z143" s="163">
        <v>44370</v>
      </c>
      <c r="AA143" s="164">
        <v>0.625</v>
      </c>
      <c r="AB143" s="159" t="s">
        <v>78</v>
      </c>
      <c r="AC143" s="159" t="s">
        <v>314</v>
      </c>
      <c r="AD143" s="165"/>
      <c r="AE143" s="282">
        <v>44370</v>
      </c>
      <c r="AF143" s="283">
        <v>0.375</v>
      </c>
      <c r="AG143" s="284">
        <v>44370</v>
      </c>
      <c r="AH143" s="283">
        <v>0.60416666666666663</v>
      </c>
      <c r="AI143" s="284">
        <v>44361</v>
      </c>
      <c r="AJ143" s="283">
        <v>0.53680555555555554</v>
      </c>
      <c r="AK143" s="284">
        <v>44361</v>
      </c>
      <c r="AL143" s="283">
        <v>0.53194444444444444</v>
      </c>
      <c r="AM143" s="285" t="s">
        <v>897</v>
      </c>
      <c r="AN143" s="285" t="s">
        <v>835</v>
      </c>
      <c r="AO143" s="286"/>
      <c r="AP143" s="168" t="s">
        <v>195</v>
      </c>
      <c r="AQ143" s="77"/>
      <c r="AR143" s="169" t="str">
        <f t="shared" si="661"/>
        <v/>
      </c>
      <c r="AS143" s="170" t="str">
        <f t="shared" si="662"/>
        <v/>
      </c>
      <c r="AT143" s="171" t="str">
        <f t="shared" si="663"/>
        <v/>
      </c>
      <c r="AU143" s="172" t="str">
        <f t="shared" si="664"/>
        <v/>
      </c>
      <c r="AV143" s="170" t="str">
        <f t="shared" si="665"/>
        <v/>
      </c>
      <c r="AW143" s="173" t="str">
        <f t="shared" si="666"/>
        <v/>
      </c>
      <c r="AX143" s="169" t="str">
        <f t="shared" si="667"/>
        <v/>
      </c>
      <c r="AY143" s="170" t="str">
        <f t="shared" ref="AY143:AY149" si="678">IF(B143="X",IF(AN143="DA",IF(AX143&gt;24,IF(BA143="NU",0,LEN(TRIM(V143))-LEN(SUBSTITUTE(V143,CHAR(44),""))+1),0),"-"),"")</f>
        <v/>
      </c>
      <c r="AZ143" s="171" t="str">
        <f t="shared" si="668"/>
        <v/>
      </c>
      <c r="BA143" s="64"/>
      <c r="BB143" s="64"/>
      <c r="BC143" s="64"/>
      <c r="BD143" s="64"/>
      <c r="BE143" s="64"/>
      <c r="BF143" s="174" t="str">
        <f t="shared" si="669"/>
        <v>Nu a fost afectat producator/consumator</v>
      </c>
      <c r="BG143" s="170" t="str">
        <f t="shared" si="670"/>
        <v>-</v>
      </c>
      <c r="BH143" s="171" t="str">
        <f t="shared" si="671"/>
        <v>-</v>
      </c>
      <c r="BI143" s="175" t="str">
        <f t="shared" si="672"/>
        <v>Nu a fost afectat producator/consumator</v>
      </c>
      <c r="BJ143" s="170" t="str">
        <f t="shared" si="673"/>
        <v>-</v>
      </c>
      <c r="BK143" s="173" t="str">
        <f t="shared" si="674"/>
        <v>-</v>
      </c>
      <c r="BL143" s="174" t="str">
        <f t="shared" si="675"/>
        <v>Nu a fost afectat producator/consumator</v>
      </c>
      <c r="BM143" s="170" t="str">
        <f t="shared" si="676"/>
        <v>-</v>
      </c>
      <c r="BN143" s="171" t="str">
        <f t="shared" si="677"/>
        <v>-</v>
      </c>
    </row>
    <row r="144" spans="1:66" s="10" customFormat="1" ht="199.5" x14ac:dyDescent="0.25">
      <c r="A144" s="66">
        <f t="shared" si="467"/>
        <v>128</v>
      </c>
      <c r="B144" s="67" t="s">
        <v>86</v>
      </c>
      <c r="C144" s="67" t="s">
        <v>66</v>
      </c>
      <c r="D144" s="68" t="s">
        <v>531</v>
      </c>
      <c r="E144" s="67">
        <v>40205</v>
      </c>
      <c r="F144" s="67" t="s">
        <v>78</v>
      </c>
      <c r="G144" s="67" t="s">
        <v>78</v>
      </c>
      <c r="H144" s="69">
        <v>554708.24</v>
      </c>
      <c r="I144" s="69">
        <v>461528.35</v>
      </c>
      <c r="J144" s="69">
        <v>554708.24</v>
      </c>
      <c r="K144" s="69">
        <v>461528.35</v>
      </c>
      <c r="L144" s="67" t="s">
        <v>86</v>
      </c>
      <c r="M144" s="67" t="s">
        <v>86</v>
      </c>
      <c r="N144" s="67" t="s">
        <v>548</v>
      </c>
      <c r="O144" s="67" t="s">
        <v>546</v>
      </c>
      <c r="P144" s="67" t="s">
        <v>86</v>
      </c>
      <c r="Q144" s="67" t="s">
        <v>86</v>
      </c>
      <c r="R144" s="67" t="s">
        <v>86</v>
      </c>
      <c r="S144" s="67" t="s">
        <v>86</v>
      </c>
      <c r="T144" s="67" t="s">
        <v>88</v>
      </c>
      <c r="U144" s="67" t="s">
        <v>562</v>
      </c>
      <c r="V144" s="67" t="s">
        <v>129</v>
      </c>
      <c r="W144" s="70" t="s">
        <v>67</v>
      </c>
      <c r="X144" s="71"/>
      <c r="Y144" s="72"/>
      <c r="Z144" s="71"/>
      <c r="AA144" s="72"/>
      <c r="AB144" s="67" t="s">
        <v>78</v>
      </c>
      <c r="AC144" s="67"/>
      <c r="AD144" s="73"/>
      <c r="AE144" s="220"/>
      <c r="AF144" s="221"/>
      <c r="AG144" s="222"/>
      <c r="AH144" s="221"/>
      <c r="AI144" s="222"/>
      <c r="AJ144" s="221"/>
      <c r="AK144" s="222"/>
      <c r="AL144" s="221"/>
      <c r="AM144" s="223"/>
      <c r="AN144" s="223"/>
      <c r="AO144" s="223"/>
      <c r="AP144" s="76" t="s">
        <v>537</v>
      </c>
      <c r="AQ144" s="77"/>
      <c r="AR144" s="78" t="str">
        <f t="shared" si="661"/>
        <v/>
      </c>
      <c r="AS144" s="79" t="str">
        <f t="shared" si="662"/>
        <v/>
      </c>
      <c r="AT144" s="82" t="str">
        <f t="shared" si="663"/>
        <v/>
      </c>
      <c r="AU144" s="78" t="str">
        <f t="shared" si="664"/>
        <v/>
      </c>
      <c r="AV144" s="79" t="str">
        <f t="shared" si="665"/>
        <v/>
      </c>
      <c r="AW144" s="80" t="str">
        <f t="shared" si="666"/>
        <v/>
      </c>
      <c r="AX144" s="81" t="str">
        <f t="shared" si="667"/>
        <v/>
      </c>
      <c r="AY144" s="79" t="str">
        <f t="shared" si="678"/>
        <v/>
      </c>
      <c r="AZ144" s="80" t="str">
        <f t="shared" si="668"/>
        <v/>
      </c>
      <c r="BA144" s="64"/>
      <c r="BB144" s="64"/>
      <c r="BC144" s="64"/>
      <c r="BD144" s="64"/>
      <c r="BE144" s="64"/>
      <c r="BF144" s="83" t="str">
        <f t="shared" si="669"/>
        <v>Afectat sau NU?</v>
      </c>
      <c r="BG144" s="79" t="str">
        <f t="shared" si="670"/>
        <v>-</v>
      </c>
      <c r="BH144" s="82" t="str">
        <f t="shared" si="671"/>
        <v>-</v>
      </c>
      <c r="BI144" s="83" t="str">
        <f t="shared" si="672"/>
        <v>Afectat sau NU?</v>
      </c>
      <c r="BJ144" s="79" t="str">
        <f t="shared" si="673"/>
        <v>-</v>
      </c>
      <c r="BK144" s="80" t="str">
        <f t="shared" si="674"/>
        <v>-</v>
      </c>
      <c r="BL144" s="370" t="str">
        <f t="shared" si="675"/>
        <v>Afectat sau NU?</v>
      </c>
      <c r="BM144" s="79" t="str">
        <f t="shared" si="676"/>
        <v>-</v>
      </c>
      <c r="BN144" s="80" t="str">
        <f t="shared" si="677"/>
        <v>-</v>
      </c>
    </row>
    <row r="145" spans="1:66" s="10" customFormat="1" ht="199.5" x14ac:dyDescent="0.25">
      <c r="A145" s="84">
        <f t="shared" si="467"/>
        <v>129</v>
      </c>
      <c r="B145" s="85" t="s">
        <v>86</v>
      </c>
      <c r="C145" s="85" t="s">
        <v>66</v>
      </c>
      <c r="D145" s="86" t="s">
        <v>531</v>
      </c>
      <c r="E145" s="85">
        <v>41676</v>
      </c>
      <c r="F145" s="85" t="s">
        <v>552</v>
      </c>
      <c r="G145" s="85" t="s">
        <v>78</v>
      </c>
      <c r="H145" s="87">
        <v>560082.66</v>
      </c>
      <c r="I145" s="87">
        <v>468147.57</v>
      </c>
      <c r="J145" s="87">
        <v>560082.66</v>
      </c>
      <c r="K145" s="87">
        <v>468147.57</v>
      </c>
      <c r="L145" s="85" t="s">
        <v>86</v>
      </c>
      <c r="M145" s="85" t="s">
        <v>86</v>
      </c>
      <c r="N145" s="85" t="s">
        <v>549</v>
      </c>
      <c r="O145" s="85" t="s">
        <v>552</v>
      </c>
      <c r="P145" s="85" t="s">
        <v>86</v>
      </c>
      <c r="Q145" s="85" t="s">
        <v>86</v>
      </c>
      <c r="R145" s="85" t="s">
        <v>86</v>
      </c>
      <c r="S145" s="85" t="s">
        <v>86</v>
      </c>
      <c r="T145" s="85" t="s">
        <v>88</v>
      </c>
      <c r="U145" s="85" t="s">
        <v>562</v>
      </c>
      <c r="V145" s="85" t="s">
        <v>129</v>
      </c>
      <c r="W145" s="88" t="s">
        <v>67</v>
      </c>
      <c r="X145" s="89"/>
      <c r="Y145" s="90"/>
      <c r="Z145" s="89"/>
      <c r="AA145" s="90"/>
      <c r="AB145" s="85" t="s">
        <v>78</v>
      </c>
      <c r="AC145" s="85"/>
      <c r="AD145" s="91"/>
      <c r="AE145" s="230"/>
      <c r="AF145" s="205"/>
      <c r="AG145" s="206"/>
      <c r="AH145" s="205"/>
      <c r="AI145" s="206"/>
      <c r="AJ145" s="205"/>
      <c r="AK145" s="206"/>
      <c r="AL145" s="205"/>
      <c r="AM145" s="207"/>
      <c r="AN145" s="207"/>
      <c r="AO145" s="207"/>
      <c r="AP145" s="94" t="s">
        <v>537</v>
      </c>
      <c r="AQ145" s="77"/>
      <c r="AR145" s="177" t="str">
        <f t="shared" si="661"/>
        <v/>
      </c>
      <c r="AS145" s="178" t="str">
        <f t="shared" si="662"/>
        <v/>
      </c>
      <c r="AT145" s="179" t="str">
        <f t="shared" si="663"/>
        <v/>
      </c>
      <c r="AU145" s="177" t="str">
        <f t="shared" si="664"/>
        <v/>
      </c>
      <c r="AV145" s="178" t="str">
        <f t="shared" si="665"/>
        <v/>
      </c>
      <c r="AW145" s="180" t="str">
        <f t="shared" si="666"/>
        <v/>
      </c>
      <c r="AX145" s="181" t="str">
        <f t="shared" si="667"/>
        <v/>
      </c>
      <c r="AY145" s="178" t="str">
        <f t="shared" si="678"/>
        <v/>
      </c>
      <c r="AZ145" s="180" t="str">
        <f t="shared" si="668"/>
        <v/>
      </c>
      <c r="BA145" s="64"/>
      <c r="BB145" s="64"/>
      <c r="BC145" s="64"/>
      <c r="BD145" s="64"/>
      <c r="BE145" s="64"/>
      <c r="BF145" s="182" t="str">
        <f t="shared" si="669"/>
        <v>Afectat sau NU?</v>
      </c>
      <c r="BG145" s="178" t="str">
        <f t="shared" si="670"/>
        <v>-</v>
      </c>
      <c r="BH145" s="179" t="str">
        <f t="shared" si="671"/>
        <v>-</v>
      </c>
      <c r="BI145" s="182" t="str">
        <f t="shared" si="672"/>
        <v>Afectat sau NU?</v>
      </c>
      <c r="BJ145" s="178" t="str">
        <f t="shared" si="673"/>
        <v>-</v>
      </c>
      <c r="BK145" s="180" t="str">
        <f t="shared" si="674"/>
        <v>-</v>
      </c>
      <c r="BL145" s="183" t="str">
        <f t="shared" si="675"/>
        <v>Afectat sau NU?</v>
      </c>
      <c r="BM145" s="178" t="str">
        <f t="shared" si="676"/>
        <v>-</v>
      </c>
      <c r="BN145" s="180" t="str">
        <f t="shared" si="677"/>
        <v>-</v>
      </c>
    </row>
    <row r="146" spans="1:66" s="10" customFormat="1" ht="199.5" x14ac:dyDescent="0.25">
      <c r="A146" s="84">
        <f t="shared" si="467"/>
        <v>130</v>
      </c>
      <c r="B146" s="85" t="s">
        <v>86</v>
      </c>
      <c r="C146" s="85" t="s">
        <v>66</v>
      </c>
      <c r="D146" s="86" t="s">
        <v>531</v>
      </c>
      <c r="E146" s="85">
        <v>41676</v>
      </c>
      <c r="F146" s="85" t="s">
        <v>552</v>
      </c>
      <c r="G146" s="85" t="s">
        <v>78</v>
      </c>
      <c r="H146" s="87">
        <v>558035.31000000006</v>
      </c>
      <c r="I146" s="87">
        <v>468707.66</v>
      </c>
      <c r="J146" s="87">
        <v>558035.31000000006</v>
      </c>
      <c r="K146" s="87">
        <v>468707.66</v>
      </c>
      <c r="L146" s="85" t="s">
        <v>86</v>
      </c>
      <c r="M146" s="85" t="s">
        <v>86</v>
      </c>
      <c r="N146" s="85" t="s">
        <v>550</v>
      </c>
      <c r="O146" s="85" t="s">
        <v>553</v>
      </c>
      <c r="P146" s="85" t="s">
        <v>86</v>
      </c>
      <c r="Q146" s="85" t="s">
        <v>86</v>
      </c>
      <c r="R146" s="85" t="s">
        <v>86</v>
      </c>
      <c r="S146" s="85" t="s">
        <v>86</v>
      </c>
      <c r="T146" s="85" t="s">
        <v>88</v>
      </c>
      <c r="U146" s="85" t="s">
        <v>562</v>
      </c>
      <c r="V146" s="85" t="s">
        <v>129</v>
      </c>
      <c r="W146" s="88" t="s">
        <v>67</v>
      </c>
      <c r="X146" s="89"/>
      <c r="Y146" s="90"/>
      <c r="Z146" s="89"/>
      <c r="AA146" s="90"/>
      <c r="AB146" s="85" t="s">
        <v>78</v>
      </c>
      <c r="AC146" s="85"/>
      <c r="AD146" s="91"/>
      <c r="AE146" s="230"/>
      <c r="AF146" s="205"/>
      <c r="AG146" s="206"/>
      <c r="AH146" s="205"/>
      <c r="AI146" s="206"/>
      <c r="AJ146" s="205"/>
      <c r="AK146" s="206"/>
      <c r="AL146" s="205"/>
      <c r="AM146" s="207"/>
      <c r="AN146" s="207"/>
      <c r="AO146" s="207"/>
      <c r="AP146" s="94" t="s">
        <v>537</v>
      </c>
      <c r="AQ146" s="77"/>
      <c r="AR146" s="177" t="str">
        <f t="shared" si="661"/>
        <v/>
      </c>
      <c r="AS146" s="178" t="str">
        <f t="shared" si="662"/>
        <v/>
      </c>
      <c r="AT146" s="179" t="str">
        <f t="shared" si="663"/>
        <v/>
      </c>
      <c r="AU146" s="177" t="str">
        <f t="shared" si="664"/>
        <v/>
      </c>
      <c r="AV146" s="178" t="str">
        <f t="shared" si="665"/>
        <v/>
      </c>
      <c r="AW146" s="180" t="str">
        <f t="shared" si="666"/>
        <v/>
      </c>
      <c r="AX146" s="181" t="str">
        <f t="shared" si="667"/>
        <v/>
      </c>
      <c r="AY146" s="178" t="str">
        <f t="shared" si="678"/>
        <v/>
      </c>
      <c r="AZ146" s="180" t="str">
        <f t="shared" si="668"/>
        <v/>
      </c>
      <c r="BA146" s="64"/>
      <c r="BB146" s="64"/>
      <c r="BC146" s="64"/>
      <c r="BD146" s="64"/>
      <c r="BE146" s="64"/>
      <c r="BF146" s="182" t="str">
        <f t="shared" si="669"/>
        <v>Afectat sau NU?</v>
      </c>
      <c r="BG146" s="178" t="str">
        <f t="shared" si="670"/>
        <v>-</v>
      </c>
      <c r="BH146" s="179" t="str">
        <f t="shared" si="671"/>
        <v>-</v>
      </c>
      <c r="BI146" s="182" t="str">
        <f t="shared" si="672"/>
        <v>Afectat sau NU?</v>
      </c>
      <c r="BJ146" s="178" t="str">
        <f t="shared" si="673"/>
        <v>-</v>
      </c>
      <c r="BK146" s="180" t="str">
        <f t="shared" si="674"/>
        <v>-</v>
      </c>
      <c r="BL146" s="183" t="str">
        <f t="shared" si="675"/>
        <v>Afectat sau NU?</v>
      </c>
      <c r="BM146" s="178" t="str">
        <f t="shared" si="676"/>
        <v>-</v>
      </c>
      <c r="BN146" s="180" t="str">
        <f t="shared" si="677"/>
        <v>-</v>
      </c>
    </row>
    <row r="147" spans="1:66" s="10" customFormat="1" ht="86.25" thickBot="1" x14ac:dyDescent="0.3">
      <c r="A147" s="184">
        <f t="shared" si="467"/>
        <v>131</v>
      </c>
      <c r="B147" s="185" t="s">
        <v>86</v>
      </c>
      <c r="C147" s="185" t="s">
        <v>66</v>
      </c>
      <c r="D147" s="186" t="s">
        <v>531</v>
      </c>
      <c r="E147" s="185">
        <v>40205</v>
      </c>
      <c r="F147" s="185" t="s">
        <v>78</v>
      </c>
      <c r="G147" s="185" t="s">
        <v>78</v>
      </c>
      <c r="H147" s="187">
        <v>554708.24</v>
      </c>
      <c r="I147" s="187">
        <v>461528.35</v>
      </c>
      <c r="J147" s="187">
        <v>554708.24</v>
      </c>
      <c r="K147" s="187">
        <v>461528.35</v>
      </c>
      <c r="L147" s="185" t="s">
        <v>86</v>
      </c>
      <c r="M147" s="185" t="s">
        <v>86</v>
      </c>
      <c r="N147" s="185" t="s">
        <v>551</v>
      </c>
      <c r="O147" s="185" t="s">
        <v>554</v>
      </c>
      <c r="P147" s="185" t="s">
        <v>86</v>
      </c>
      <c r="Q147" s="185" t="s">
        <v>86</v>
      </c>
      <c r="R147" s="185" t="s">
        <v>86</v>
      </c>
      <c r="S147" s="185" t="s">
        <v>86</v>
      </c>
      <c r="T147" s="185" t="s">
        <v>88</v>
      </c>
      <c r="U147" s="185" t="s">
        <v>563</v>
      </c>
      <c r="V147" s="185" t="s">
        <v>274</v>
      </c>
      <c r="W147" s="188" t="s">
        <v>67</v>
      </c>
      <c r="X147" s="112"/>
      <c r="Y147" s="111"/>
      <c r="Z147" s="112"/>
      <c r="AA147" s="111"/>
      <c r="AB147" s="185" t="s">
        <v>78</v>
      </c>
      <c r="AC147" s="185"/>
      <c r="AD147" s="189"/>
      <c r="AE147" s="231"/>
      <c r="AF147" s="209"/>
      <c r="AG147" s="210"/>
      <c r="AH147" s="209"/>
      <c r="AI147" s="210"/>
      <c r="AJ147" s="209"/>
      <c r="AK147" s="210"/>
      <c r="AL147" s="209"/>
      <c r="AM147" s="211"/>
      <c r="AN147" s="211"/>
      <c r="AO147" s="211"/>
      <c r="AP147" s="114" t="s">
        <v>537</v>
      </c>
      <c r="AQ147" s="77"/>
      <c r="AR147" s="191" t="str">
        <f t="shared" si="661"/>
        <v/>
      </c>
      <c r="AS147" s="192" t="str">
        <f t="shared" si="662"/>
        <v/>
      </c>
      <c r="AT147" s="193" t="str">
        <f t="shared" si="663"/>
        <v/>
      </c>
      <c r="AU147" s="191" t="str">
        <f t="shared" si="664"/>
        <v/>
      </c>
      <c r="AV147" s="192" t="str">
        <f t="shared" si="665"/>
        <v/>
      </c>
      <c r="AW147" s="194" t="str">
        <f t="shared" si="666"/>
        <v/>
      </c>
      <c r="AX147" s="195" t="str">
        <f t="shared" si="667"/>
        <v/>
      </c>
      <c r="AY147" s="192" t="str">
        <f t="shared" si="678"/>
        <v/>
      </c>
      <c r="AZ147" s="194" t="str">
        <f t="shared" si="668"/>
        <v/>
      </c>
      <c r="BA147" s="64"/>
      <c r="BB147" s="64"/>
      <c r="BC147" s="64"/>
      <c r="BD147" s="64"/>
      <c r="BE147" s="64"/>
      <c r="BF147" s="196" t="str">
        <f t="shared" si="669"/>
        <v>Afectat sau NU?</v>
      </c>
      <c r="BG147" s="192" t="str">
        <f t="shared" si="670"/>
        <v>-</v>
      </c>
      <c r="BH147" s="193" t="str">
        <f t="shared" si="671"/>
        <v>-</v>
      </c>
      <c r="BI147" s="196" t="str">
        <f t="shared" si="672"/>
        <v>Afectat sau NU?</v>
      </c>
      <c r="BJ147" s="192" t="str">
        <f t="shared" si="673"/>
        <v>-</v>
      </c>
      <c r="BK147" s="194" t="str">
        <f t="shared" si="674"/>
        <v>-</v>
      </c>
      <c r="BL147" s="197" t="str">
        <f t="shared" si="675"/>
        <v>Afectat sau NU?</v>
      </c>
      <c r="BM147" s="192" t="str">
        <f t="shared" si="676"/>
        <v>-</v>
      </c>
      <c r="BN147" s="194" t="str">
        <f t="shared" si="677"/>
        <v>-</v>
      </c>
    </row>
    <row r="148" spans="1:66" s="10" customFormat="1" ht="200.25" thickBot="1" x14ac:dyDescent="0.3">
      <c r="A148" s="261">
        <f t="shared" si="467"/>
        <v>132</v>
      </c>
      <c r="B148" s="212" t="s">
        <v>86</v>
      </c>
      <c r="C148" s="212" t="s">
        <v>66</v>
      </c>
      <c r="D148" s="213" t="s">
        <v>532</v>
      </c>
      <c r="E148" s="212">
        <v>42405</v>
      </c>
      <c r="F148" s="212" t="s">
        <v>540</v>
      </c>
      <c r="G148" s="212" t="s">
        <v>78</v>
      </c>
      <c r="H148" s="262">
        <v>533367.36</v>
      </c>
      <c r="I148" s="262">
        <v>459457.65</v>
      </c>
      <c r="J148" s="262">
        <v>533367.36</v>
      </c>
      <c r="K148" s="262">
        <v>459457.65</v>
      </c>
      <c r="L148" s="212" t="s">
        <v>86</v>
      </c>
      <c r="M148" s="212" t="s">
        <v>86</v>
      </c>
      <c r="N148" s="212" t="s">
        <v>555</v>
      </c>
      <c r="O148" s="212" t="s">
        <v>540</v>
      </c>
      <c r="P148" s="212" t="s">
        <v>86</v>
      </c>
      <c r="Q148" s="212" t="s">
        <v>86</v>
      </c>
      <c r="R148" s="212" t="s">
        <v>86</v>
      </c>
      <c r="S148" s="212" t="s">
        <v>86</v>
      </c>
      <c r="T148" s="212" t="s">
        <v>88</v>
      </c>
      <c r="U148" s="212" t="s">
        <v>562</v>
      </c>
      <c r="V148" s="212" t="s">
        <v>129</v>
      </c>
      <c r="W148" s="214" t="s">
        <v>536</v>
      </c>
      <c r="X148" s="263">
        <v>44377</v>
      </c>
      <c r="Y148" s="264">
        <v>0.375</v>
      </c>
      <c r="Z148" s="263">
        <v>44377</v>
      </c>
      <c r="AA148" s="264">
        <v>0.625</v>
      </c>
      <c r="AB148" s="212" t="s">
        <v>78</v>
      </c>
      <c r="AC148" s="212"/>
      <c r="AD148" s="265"/>
      <c r="AE148" s="295"/>
      <c r="AF148" s="296"/>
      <c r="AG148" s="297"/>
      <c r="AH148" s="296"/>
      <c r="AI148" s="363">
        <v>44369</v>
      </c>
      <c r="AJ148" s="364">
        <v>0.45624999999999999</v>
      </c>
      <c r="AK148" s="363">
        <v>44369</v>
      </c>
      <c r="AL148" s="364">
        <v>0.44791666666666669</v>
      </c>
      <c r="AM148" s="266"/>
      <c r="AN148" s="266"/>
      <c r="AO148" s="266"/>
      <c r="AP148" s="219" t="s">
        <v>195</v>
      </c>
      <c r="AQ148" s="77"/>
      <c r="AR148" s="133" t="str">
        <f t="shared" si="661"/>
        <v/>
      </c>
      <c r="AS148" s="134" t="str">
        <f t="shared" si="662"/>
        <v/>
      </c>
      <c r="AT148" s="135" t="str">
        <f t="shared" si="663"/>
        <v/>
      </c>
      <c r="AU148" s="136" t="str">
        <f t="shared" si="664"/>
        <v/>
      </c>
      <c r="AV148" s="134" t="str">
        <f t="shared" si="665"/>
        <v/>
      </c>
      <c r="AW148" s="137" t="str">
        <f t="shared" si="666"/>
        <v/>
      </c>
      <c r="AX148" s="133" t="str">
        <f t="shared" si="667"/>
        <v/>
      </c>
      <c r="AY148" s="134" t="str">
        <f t="shared" si="678"/>
        <v/>
      </c>
      <c r="AZ148" s="135" t="str">
        <f t="shared" si="668"/>
        <v/>
      </c>
      <c r="BA148" s="64"/>
      <c r="BB148" s="64"/>
      <c r="BC148" s="64"/>
      <c r="BD148" s="64"/>
      <c r="BE148" s="64"/>
      <c r="BF148" s="138" t="str">
        <f t="shared" si="669"/>
        <v>Afectat sau NU?</v>
      </c>
      <c r="BG148" s="134" t="str">
        <f t="shared" si="670"/>
        <v>-</v>
      </c>
      <c r="BH148" s="135" t="str">
        <f t="shared" si="671"/>
        <v>-</v>
      </c>
      <c r="BI148" s="139" t="str">
        <f t="shared" si="672"/>
        <v>Afectat sau NU?</v>
      </c>
      <c r="BJ148" s="134" t="str">
        <f t="shared" si="673"/>
        <v>-</v>
      </c>
      <c r="BK148" s="137" t="str">
        <f t="shared" si="674"/>
        <v>-</v>
      </c>
      <c r="BL148" s="138" t="str">
        <f t="shared" si="675"/>
        <v>Afectat sau NU?</v>
      </c>
      <c r="BM148" s="134" t="str">
        <f t="shared" si="676"/>
        <v>-</v>
      </c>
      <c r="BN148" s="135" t="str">
        <f t="shared" si="677"/>
        <v>-</v>
      </c>
    </row>
    <row r="149" spans="1:66" s="10" customFormat="1" ht="28.5" x14ac:dyDescent="0.25">
      <c r="A149" s="66">
        <f t="shared" si="467"/>
        <v>133</v>
      </c>
      <c r="B149" s="67" t="s">
        <v>86</v>
      </c>
      <c r="C149" s="67" t="s">
        <v>66</v>
      </c>
      <c r="D149" s="68" t="s">
        <v>533</v>
      </c>
      <c r="E149" s="67">
        <v>40205</v>
      </c>
      <c r="F149" s="67" t="s">
        <v>78</v>
      </c>
      <c r="G149" s="67" t="s">
        <v>78</v>
      </c>
      <c r="H149" s="69">
        <v>540664.06999999995</v>
      </c>
      <c r="I149" s="69">
        <v>459648.46</v>
      </c>
      <c r="J149" s="69">
        <v>540664.06999999995</v>
      </c>
      <c r="K149" s="69">
        <v>459648.46</v>
      </c>
      <c r="L149" s="67" t="s">
        <v>86</v>
      </c>
      <c r="M149" s="67" t="s">
        <v>86</v>
      </c>
      <c r="N149" s="67" t="s">
        <v>556</v>
      </c>
      <c r="O149" s="67" t="s">
        <v>560</v>
      </c>
      <c r="P149" s="67" t="s">
        <v>86</v>
      </c>
      <c r="Q149" s="67" t="s">
        <v>86</v>
      </c>
      <c r="R149" s="67" t="s">
        <v>86</v>
      </c>
      <c r="S149" s="67" t="s">
        <v>86</v>
      </c>
      <c r="T149" s="67" t="s">
        <v>97</v>
      </c>
      <c r="U149" s="67" t="s">
        <v>408</v>
      </c>
      <c r="V149" s="67" t="s">
        <v>557</v>
      </c>
      <c r="W149" s="70" t="s">
        <v>536</v>
      </c>
      <c r="X149" s="71"/>
      <c r="Y149" s="72"/>
      <c r="Z149" s="71"/>
      <c r="AA149" s="72"/>
      <c r="AB149" s="67" t="s">
        <v>78</v>
      </c>
      <c r="AC149" s="67"/>
      <c r="AD149" s="73"/>
      <c r="AE149" s="220"/>
      <c r="AF149" s="221"/>
      <c r="AG149" s="222"/>
      <c r="AH149" s="221"/>
      <c r="AI149" s="222"/>
      <c r="AJ149" s="221"/>
      <c r="AK149" s="222"/>
      <c r="AL149" s="221"/>
      <c r="AM149" s="223"/>
      <c r="AN149" s="223"/>
      <c r="AO149" s="223"/>
      <c r="AP149" s="76" t="s">
        <v>195</v>
      </c>
      <c r="AQ149" s="77"/>
      <c r="AR149" s="78" t="str">
        <f t="shared" si="661"/>
        <v/>
      </c>
      <c r="AS149" s="79" t="str">
        <f t="shared" si="662"/>
        <v/>
      </c>
      <c r="AT149" s="80" t="str">
        <f t="shared" si="663"/>
        <v/>
      </c>
      <c r="AU149" s="78" t="str">
        <f t="shared" si="664"/>
        <v/>
      </c>
      <c r="AV149" s="79" t="str">
        <f t="shared" si="665"/>
        <v/>
      </c>
      <c r="AW149" s="80" t="str">
        <f t="shared" si="666"/>
        <v/>
      </c>
      <c r="AX149" s="78" t="str">
        <f t="shared" si="667"/>
        <v/>
      </c>
      <c r="AY149" s="79" t="str">
        <f t="shared" si="678"/>
        <v/>
      </c>
      <c r="AZ149" s="80" t="str">
        <f t="shared" si="668"/>
        <v/>
      </c>
      <c r="BA149" s="64"/>
      <c r="BB149" s="64"/>
      <c r="BC149" s="64"/>
      <c r="BD149" s="64"/>
      <c r="BE149" s="64"/>
      <c r="BF149" s="83" t="str">
        <f t="shared" si="669"/>
        <v>Afectat sau NU?</v>
      </c>
      <c r="BG149" s="79" t="str">
        <f t="shared" si="670"/>
        <v>-</v>
      </c>
      <c r="BH149" s="80" t="str">
        <f t="shared" si="671"/>
        <v>-</v>
      </c>
      <c r="BI149" s="83" t="str">
        <f t="shared" si="672"/>
        <v>Afectat sau NU?</v>
      </c>
      <c r="BJ149" s="79" t="str">
        <f t="shared" si="673"/>
        <v>-</v>
      </c>
      <c r="BK149" s="80" t="str">
        <f t="shared" si="674"/>
        <v>-</v>
      </c>
      <c r="BL149" s="83" t="str">
        <f t="shared" si="675"/>
        <v>Afectat sau NU?</v>
      </c>
      <c r="BM149" s="79" t="str">
        <f t="shared" si="676"/>
        <v>-</v>
      </c>
      <c r="BN149" s="80" t="str">
        <f t="shared" si="677"/>
        <v>-</v>
      </c>
    </row>
    <row r="150" spans="1:66" s="10" customFormat="1" ht="43.5" thickBot="1" x14ac:dyDescent="0.3">
      <c r="A150" s="184">
        <f t="shared" si="467"/>
        <v>134</v>
      </c>
      <c r="B150" s="185" t="s">
        <v>86</v>
      </c>
      <c r="C150" s="185" t="s">
        <v>66</v>
      </c>
      <c r="D150" s="186" t="s">
        <v>533</v>
      </c>
      <c r="E150" s="185">
        <v>40205</v>
      </c>
      <c r="F150" s="185" t="s">
        <v>78</v>
      </c>
      <c r="G150" s="185" t="s">
        <v>78</v>
      </c>
      <c r="H150" s="187">
        <v>540664.06999999995</v>
      </c>
      <c r="I150" s="187">
        <v>459648.46</v>
      </c>
      <c r="J150" s="187">
        <v>540664.06999999995</v>
      </c>
      <c r="K150" s="187">
        <v>459648.46</v>
      </c>
      <c r="L150" s="185" t="s">
        <v>86</v>
      </c>
      <c r="M150" s="185" t="s">
        <v>86</v>
      </c>
      <c r="N150" s="185" t="s">
        <v>558</v>
      </c>
      <c r="O150" s="185" t="s">
        <v>559</v>
      </c>
      <c r="P150" s="185" t="s">
        <v>86</v>
      </c>
      <c r="Q150" s="185" t="s">
        <v>86</v>
      </c>
      <c r="R150" s="185" t="s">
        <v>86</v>
      </c>
      <c r="S150" s="185" t="s">
        <v>86</v>
      </c>
      <c r="T150" s="185" t="s">
        <v>97</v>
      </c>
      <c r="U150" s="185" t="s">
        <v>463</v>
      </c>
      <c r="V150" s="185" t="s">
        <v>561</v>
      </c>
      <c r="W150" s="188" t="s">
        <v>536</v>
      </c>
      <c r="X150" s="112"/>
      <c r="Y150" s="111"/>
      <c r="Z150" s="112"/>
      <c r="AA150" s="111"/>
      <c r="AB150" s="185" t="s">
        <v>78</v>
      </c>
      <c r="AC150" s="185"/>
      <c r="AD150" s="189"/>
      <c r="AE150" s="231"/>
      <c r="AF150" s="209"/>
      <c r="AG150" s="210"/>
      <c r="AH150" s="209"/>
      <c r="AI150" s="210"/>
      <c r="AJ150" s="209"/>
      <c r="AK150" s="210"/>
      <c r="AL150" s="209"/>
      <c r="AM150" s="211"/>
      <c r="AN150" s="211"/>
      <c r="AO150" s="211"/>
      <c r="AP150" s="114" t="s">
        <v>195</v>
      </c>
      <c r="AQ150" s="77"/>
      <c r="AR150" s="191" t="str">
        <f t="shared" ref="AR150:AR163" si="679">IF(B150="X",IF(AN150="","Afectat sau NU?",IF(AN150="DA",IF(((AK150+AL150)-(AE150+AF150))*24&lt;-720,"Neinformat",((AK150+AL150)-(AE150+AF150))*24),"Nu a fost afectat producator/consumator")),"")</f>
        <v/>
      </c>
      <c r="AS150" s="192" t="str">
        <f t="shared" ref="AS150:AS163" si="680">IF(B150="X",IF(AN150="DA",IF(AR150&lt;6,LEN(TRIM(V150))-LEN(SUBSTITUTE(V150,CHAR(44),""))+1,0),"-"),"")</f>
        <v/>
      </c>
      <c r="AT150" s="194" t="str">
        <f t="shared" ref="AT150:AT163" si="681">IF(B150="X",IF(AN150="DA",LEN(TRIM(V150))-LEN(SUBSTITUTE(V150,CHAR(44),""))+1,"-"),"")</f>
        <v/>
      </c>
      <c r="AU150" s="191" t="str">
        <f t="shared" ref="AU150:AU163" si="682">IF(B150="X",IF(AN150="","Afectat sau NU?",IF(AN150="DA",IF(((AI150+AJ150)-(AE150+AF150))*24&lt;-720,"Neinformat",((AI150+AJ150)-(AE150+AF150))*24),"Nu a fost afectat producator/consumator")),"")</f>
        <v/>
      </c>
      <c r="AV150" s="192" t="str">
        <f t="shared" ref="AV150:AV163" si="683">IF(B150="X",IF(AN150="DA",IF(AU150&lt;6,LEN(TRIM(U150))-LEN(SUBSTITUTE(U150,CHAR(44),""))+1,0),"-"),"")</f>
        <v/>
      </c>
      <c r="AW150" s="194" t="str">
        <f t="shared" ref="AW150:AW163" si="684">IF(B150="X",IF(AN150="DA",LEN(TRIM(U150))-LEN(SUBSTITUTE(U150,CHAR(44),""))+1,"-"),"")</f>
        <v/>
      </c>
      <c r="AX150" s="191" t="str">
        <f t="shared" ref="AX150:AX163" si="685">IF(B150="X",IF(AN150="","Afectat sau NU?",IF(AN150="DA",((AG150+AH150)-(AE150+AF150))*24,"Nu a fost afectat producator/consumator")),"")</f>
        <v/>
      </c>
      <c r="AY150" s="192" t="str">
        <f t="shared" ref="AY150:AY163" si="686">IF(B150="X",IF(AN150="DA",IF(AX150&gt;24,IF(BA150="NU",0,LEN(TRIM(V150))-LEN(SUBSTITUTE(V150,CHAR(44),""))+1),0),"-"),"")</f>
        <v/>
      </c>
      <c r="AZ150" s="194" t="str">
        <f t="shared" ref="AZ150:AZ163" si="687">IF(B150="X",IF(AN150="DA",IF(AX150&gt;24,LEN(TRIM(V150))-LEN(SUBSTITUTE(V150,CHAR(44),""))+1,0),"-"),"")</f>
        <v/>
      </c>
      <c r="BA150" s="64"/>
      <c r="BB150" s="64"/>
      <c r="BC150" s="64"/>
      <c r="BD150" s="64"/>
      <c r="BE150" s="64"/>
      <c r="BF150" s="196" t="str">
        <f t="shared" ref="BF150:BF163" si="688">IF(C150="X",IF(AN150="","Afectat sau NU?",IF(AN150="DA",IF(AK150="","Neinformat",NETWORKDAYS(AK150+AL150,AE150+AF150,$BS$2:$BS$14)-2),"Nu a fost afectat producator/consumator")),"")</f>
        <v>Afectat sau NU?</v>
      </c>
      <c r="BG150" s="192" t="str">
        <f t="shared" ref="BG150:BG163" si="689">IF(C150="X",IF(AN150="DA",IF(AND(BF150&gt;=5,AK150&lt;&gt;""),LEN(TRIM(V150))-LEN(SUBSTITUTE(V150,CHAR(44),""))+1,0),"-"),"")</f>
        <v>-</v>
      </c>
      <c r="BH150" s="194" t="str">
        <f t="shared" ref="BH150:BH163" si="690">IF(C150="X",IF(AN150="DA",LEN(TRIM(V150))-LEN(SUBSTITUTE(V150,CHAR(44),""))+1,"-"),"")</f>
        <v>-</v>
      </c>
      <c r="BI150" s="196" t="str">
        <f t="shared" ref="BI150:BI163" si="691">IF(C150="X",IF(AN150="","Afectat sau NU?",IF(AN150="DA",IF(AI150="","Neinformat",NETWORKDAYS(AI150+AJ150,AE150+AF150,$BS$2:$BS$14)-2),"Nu a fost afectat producator/consumator")),"")</f>
        <v>Afectat sau NU?</v>
      </c>
      <c r="BJ150" s="192" t="str">
        <f t="shared" ref="BJ150:BJ163" si="692">IF(C150="X",IF(AN150="DA",IF(AND(BI150&gt;=5,AI150&lt;&gt;""),LEN(TRIM(U150))-LEN(SUBSTITUTE(U150,CHAR(44),""))+1,0),"-"),"")</f>
        <v>-</v>
      </c>
      <c r="BK150" s="194" t="str">
        <f t="shared" ref="BK150:BK163" si="693">IF(C150="X",IF(AN150="DA",LEN(TRIM(U150))-LEN(SUBSTITUTE(U150,CHAR(44),""))+1,"-"),"")</f>
        <v>-</v>
      </c>
      <c r="BL150" s="196" t="str">
        <f t="shared" ref="BL150:BL163" si="694">IF(C150="X",IF(AN150="","Afectat sau NU?",IF(AN150="DA",((AG150+AH150)-(Z150+AA150))*24,"Nu a fost afectat producator/consumator")),"")</f>
        <v>Afectat sau NU?</v>
      </c>
      <c r="BM150" s="192" t="str">
        <f t="shared" ref="BM150:BM163" si="695">IF(C150="X",IF(AN150&lt;&gt;"DA","-",IF(AND(AN150="DA",BL150&lt;=0),LEN(TRIM(V150))-LEN(SUBSTITUTE(V150,CHAR(44),""))+1+LEN(TRIM(U150))-LEN(SUBSTITUTE(U150,CHAR(44),""))+1,0)),"")</f>
        <v>-</v>
      </c>
      <c r="BN150" s="194" t="str">
        <f t="shared" ref="BN150:BN163" si="696">IF(C150="X",IF(AN150="DA",LEN(TRIM(V150))-LEN(SUBSTITUTE(V150,CHAR(44),""))+1+LEN(TRIM(U150))-LEN(SUBSTITUTE(U150,CHAR(44),""))+1,"-"),"")</f>
        <v>-</v>
      </c>
    </row>
    <row r="151" spans="1:66" s="10" customFormat="1" ht="200.25" thickBot="1" x14ac:dyDescent="0.3">
      <c r="A151" s="184">
        <f t="shared" si="467"/>
        <v>135</v>
      </c>
      <c r="B151" s="185" t="s">
        <v>66</v>
      </c>
      <c r="C151" s="185" t="s">
        <v>86</v>
      </c>
      <c r="D151" s="186" t="s">
        <v>880</v>
      </c>
      <c r="E151" s="185">
        <v>114550</v>
      </c>
      <c r="F151" s="185" t="s">
        <v>564</v>
      </c>
      <c r="G151" s="185" t="s">
        <v>148</v>
      </c>
      <c r="H151" s="187">
        <v>478913</v>
      </c>
      <c r="I151" s="187">
        <v>524825.27</v>
      </c>
      <c r="J151" s="187">
        <v>478913</v>
      </c>
      <c r="K151" s="187">
        <v>524825.27</v>
      </c>
      <c r="L151" s="185" t="s">
        <v>86</v>
      </c>
      <c r="M151" s="185" t="s">
        <v>86</v>
      </c>
      <c r="N151" s="185" t="s">
        <v>565</v>
      </c>
      <c r="O151" s="185" t="s">
        <v>564</v>
      </c>
      <c r="P151" s="185" t="s">
        <v>86</v>
      </c>
      <c r="Q151" s="185" t="s">
        <v>86</v>
      </c>
      <c r="R151" s="185" t="s">
        <v>86</v>
      </c>
      <c r="S151" s="185" t="s">
        <v>86</v>
      </c>
      <c r="T151" s="185" t="s">
        <v>88</v>
      </c>
      <c r="U151" s="185" t="s">
        <v>402</v>
      </c>
      <c r="V151" s="185" t="s">
        <v>89</v>
      </c>
      <c r="W151" s="188" t="s">
        <v>86</v>
      </c>
      <c r="X151" s="112">
        <v>44264</v>
      </c>
      <c r="Y151" s="111">
        <v>0.875</v>
      </c>
      <c r="Z151" s="112">
        <v>44264</v>
      </c>
      <c r="AA151" s="111">
        <v>0.97916666666666663</v>
      </c>
      <c r="AB151" s="185" t="s">
        <v>69</v>
      </c>
      <c r="AC151" s="185" t="s">
        <v>314</v>
      </c>
      <c r="AD151" s="189"/>
      <c r="AE151" s="240">
        <v>44264</v>
      </c>
      <c r="AF151" s="233">
        <v>0.875</v>
      </c>
      <c r="AG151" s="234">
        <v>44264</v>
      </c>
      <c r="AH151" s="233">
        <v>0.97916666666666663</v>
      </c>
      <c r="AI151" s="234">
        <v>44264</v>
      </c>
      <c r="AJ151" s="233">
        <v>0.92499999999999993</v>
      </c>
      <c r="AK151" s="234">
        <v>44264</v>
      </c>
      <c r="AL151" s="233">
        <v>0.91527777777777775</v>
      </c>
      <c r="AM151" s="235" t="s">
        <v>86</v>
      </c>
      <c r="AN151" s="235" t="s">
        <v>313</v>
      </c>
      <c r="AO151" s="211"/>
      <c r="AP151" s="114"/>
      <c r="AQ151" s="77"/>
      <c r="AR151" s="191">
        <f t="shared" si="679"/>
        <v>0.96666666667442769</v>
      </c>
      <c r="AS151" s="192">
        <f t="shared" si="680"/>
        <v>1</v>
      </c>
      <c r="AT151" s="193">
        <f t="shared" si="681"/>
        <v>1</v>
      </c>
      <c r="AU151" s="151">
        <f t="shared" si="682"/>
        <v>1.2000000000698492</v>
      </c>
      <c r="AV151" s="152">
        <f t="shared" si="683"/>
        <v>44</v>
      </c>
      <c r="AW151" s="153">
        <f t="shared" si="684"/>
        <v>44</v>
      </c>
      <c r="AX151" s="195">
        <f t="shared" si="685"/>
        <v>2.4999999999417923</v>
      </c>
      <c r="AY151" s="192">
        <f t="shared" si="686"/>
        <v>0</v>
      </c>
      <c r="AZ151" s="194">
        <f t="shared" si="687"/>
        <v>0</v>
      </c>
      <c r="BA151" s="64"/>
      <c r="BB151" s="64"/>
      <c r="BC151" s="64"/>
      <c r="BD151" s="64"/>
      <c r="BE151" s="64"/>
      <c r="BF151" s="120" t="str">
        <f t="shared" si="688"/>
        <v/>
      </c>
      <c r="BG151" s="116" t="str">
        <f t="shared" si="689"/>
        <v/>
      </c>
      <c r="BH151" s="117" t="str">
        <f t="shared" si="690"/>
        <v/>
      </c>
      <c r="BI151" s="121" t="str">
        <f t="shared" si="691"/>
        <v/>
      </c>
      <c r="BJ151" s="116" t="str">
        <f t="shared" si="692"/>
        <v/>
      </c>
      <c r="BK151" s="119" t="str">
        <f t="shared" si="693"/>
        <v/>
      </c>
      <c r="BL151" s="120" t="str">
        <f t="shared" si="694"/>
        <v/>
      </c>
      <c r="BM151" s="116" t="str">
        <f t="shared" si="695"/>
        <v/>
      </c>
      <c r="BN151" s="117" t="str">
        <f t="shared" si="696"/>
        <v/>
      </c>
    </row>
    <row r="152" spans="1:66" s="10" customFormat="1" ht="199.5" x14ac:dyDescent="0.25">
      <c r="A152" s="66">
        <f t="shared" si="467"/>
        <v>136</v>
      </c>
      <c r="B152" s="67" t="s">
        <v>66</v>
      </c>
      <c r="C152" s="67" t="s">
        <v>86</v>
      </c>
      <c r="D152" s="68" t="s">
        <v>566</v>
      </c>
      <c r="E152" s="67">
        <v>119689</v>
      </c>
      <c r="F152" s="67" t="s">
        <v>511</v>
      </c>
      <c r="G152" s="67" t="s">
        <v>148</v>
      </c>
      <c r="H152" s="69">
        <v>457437.79</v>
      </c>
      <c r="I152" s="69">
        <v>542785.36</v>
      </c>
      <c r="J152" s="69">
        <v>457437.79</v>
      </c>
      <c r="K152" s="69">
        <v>542785.36</v>
      </c>
      <c r="L152" s="67" t="s">
        <v>86</v>
      </c>
      <c r="M152" s="67" t="s">
        <v>86</v>
      </c>
      <c r="N152" s="67" t="s">
        <v>504</v>
      </c>
      <c r="O152" s="67" t="s">
        <v>511</v>
      </c>
      <c r="P152" s="67" t="s">
        <v>86</v>
      </c>
      <c r="Q152" s="67" t="s">
        <v>86</v>
      </c>
      <c r="R152" s="67" t="s">
        <v>86</v>
      </c>
      <c r="S152" s="67" t="s">
        <v>86</v>
      </c>
      <c r="T152" s="67" t="s">
        <v>88</v>
      </c>
      <c r="U152" s="67" t="s">
        <v>402</v>
      </c>
      <c r="V152" s="67" t="s">
        <v>89</v>
      </c>
      <c r="W152" s="70" t="s">
        <v>86</v>
      </c>
      <c r="X152" s="71">
        <v>44265</v>
      </c>
      <c r="Y152" s="72">
        <v>0.375</v>
      </c>
      <c r="Z152" s="71">
        <v>44265</v>
      </c>
      <c r="AA152" s="72">
        <v>0.58333333333333337</v>
      </c>
      <c r="AB152" s="67" t="s">
        <v>69</v>
      </c>
      <c r="AC152" s="67" t="s">
        <v>314</v>
      </c>
      <c r="AD152" s="73"/>
      <c r="AE152" s="238">
        <v>44265</v>
      </c>
      <c r="AF152" s="239">
        <v>0.375</v>
      </c>
      <c r="AG152" s="241">
        <v>44265</v>
      </c>
      <c r="AH152" s="239">
        <v>0.58333333333333337</v>
      </c>
      <c r="AI152" s="241">
        <v>44265</v>
      </c>
      <c r="AJ152" s="239">
        <v>0.40902777777777777</v>
      </c>
      <c r="AK152" s="241">
        <v>44265</v>
      </c>
      <c r="AL152" s="239">
        <v>0.39374999999999999</v>
      </c>
      <c r="AM152" s="242" t="s">
        <v>567</v>
      </c>
      <c r="AN152" s="242" t="s">
        <v>313</v>
      </c>
      <c r="AO152" s="223"/>
      <c r="AP152" s="76"/>
      <c r="AQ152" s="77"/>
      <c r="AR152" s="78">
        <f t="shared" si="679"/>
        <v>0.45000000006984919</v>
      </c>
      <c r="AS152" s="79">
        <f t="shared" si="680"/>
        <v>1</v>
      </c>
      <c r="AT152" s="82">
        <f t="shared" si="681"/>
        <v>1</v>
      </c>
      <c r="AU152" s="78">
        <f t="shared" si="682"/>
        <v>0.81666666670935228</v>
      </c>
      <c r="AV152" s="79">
        <f t="shared" si="683"/>
        <v>44</v>
      </c>
      <c r="AW152" s="80">
        <f t="shared" si="684"/>
        <v>44</v>
      </c>
      <c r="AX152" s="81">
        <f t="shared" si="685"/>
        <v>5.0000000000582077</v>
      </c>
      <c r="AY152" s="79">
        <f t="shared" si="686"/>
        <v>0</v>
      </c>
      <c r="AZ152" s="80">
        <f t="shared" si="687"/>
        <v>0</v>
      </c>
      <c r="BA152" s="64"/>
      <c r="BB152" s="64"/>
      <c r="BC152" s="64"/>
      <c r="BD152" s="64"/>
      <c r="BE152" s="64"/>
      <c r="BF152" s="83" t="str">
        <f t="shared" si="688"/>
        <v/>
      </c>
      <c r="BG152" s="79" t="str">
        <f t="shared" si="689"/>
        <v/>
      </c>
      <c r="BH152" s="80" t="str">
        <f t="shared" si="690"/>
        <v/>
      </c>
      <c r="BI152" s="370" t="str">
        <f t="shared" si="691"/>
        <v/>
      </c>
      <c r="BJ152" s="79" t="str">
        <f t="shared" si="692"/>
        <v/>
      </c>
      <c r="BK152" s="82" t="str">
        <f t="shared" si="693"/>
        <v/>
      </c>
      <c r="BL152" s="83" t="str">
        <f t="shared" si="694"/>
        <v/>
      </c>
      <c r="BM152" s="79" t="str">
        <f t="shared" si="695"/>
        <v/>
      </c>
      <c r="BN152" s="80" t="str">
        <f t="shared" si="696"/>
        <v/>
      </c>
    </row>
    <row r="153" spans="1:66" s="10" customFormat="1" ht="199.5" x14ac:dyDescent="0.25">
      <c r="A153" s="84">
        <f t="shared" si="467"/>
        <v>137</v>
      </c>
      <c r="B153" s="85" t="s">
        <v>66</v>
      </c>
      <c r="C153" s="85" t="s">
        <v>86</v>
      </c>
      <c r="D153" s="86" t="s">
        <v>566</v>
      </c>
      <c r="E153" s="85">
        <v>116947</v>
      </c>
      <c r="F153" s="85" t="s">
        <v>512</v>
      </c>
      <c r="G153" s="85" t="s">
        <v>148</v>
      </c>
      <c r="H153" s="87">
        <v>450775.6</v>
      </c>
      <c r="I153" s="87">
        <v>537951.26</v>
      </c>
      <c r="J153" s="87">
        <v>450775.6</v>
      </c>
      <c r="K153" s="87">
        <v>537951.26</v>
      </c>
      <c r="L153" s="85" t="s">
        <v>86</v>
      </c>
      <c r="M153" s="85" t="s">
        <v>86</v>
      </c>
      <c r="N153" s="85" t="s">
        <v>505</v>
      </c>
      <c r="O153" s="85" t="s">
        <v>525</v>
      </c>
      <c r="P153" s="85" t="s">
        <v>86</v>
      </c>
      <c r="Q153" s="85" t="s">
        <v>86</v>
      </c>
      <c r="R153" s="85" t="s">
        <v>86</v>
      </c>
      <c r="S153" s="85" t="s">
        <v>86</v>
      </c>
      <c r="T153" s="85" t="s">
        <v>88</v>
      </c>
      <c r="U153" s="85" t="s">
        <v>402</v>
      </c>
      <c r="V153" s="85" t="s">
        <v>89</v>
      </c>
      <c r="W153" s="88" t="s">
        <v>86</v>
      </c>
      <c r="X153" s="89">
        <v>44265</v>
      </c>
      <c r="Y153" s="90">
        <v>0.375</v>
      </c>
      <c r="Z153" s="89">
        <v>44265</v>
      </c>
      <c r="AA153" s="90">
        <v>0.58333333333333337</v>
      </c>
      <c r="AB153" s="85" t="s">
        <v>69</v>
      </c>
      <c r="AC153" s="85" t="s">
        <v>314</v>
      </c>
      <c r="AD153" s="91"/>
      <c r="AE153" s="250">
        <v>44265</v>
      </c>
      <c r="AF153" s="248">
        <v>0.375</v>
      </c>
      <c r="AG153" s="247">
        <v>44265</v>
      </c>
      <c r="AH153" s="248">
        <v>0.58333333333333337</v>
      </c>
      <c r="AI153" s="247">
        <v>44265</v>
      </c>
      <c r="AJ153" s="248">
        <v>0.40902777777777777</v>
      </c>
      <c r="AK153" s="247">
        <v>44265</v>
      </c>
      <c r="AL153" s="248">
        <v>0.39374999999999999</v>
      </c>
      <c r="AM153" s="249" t="s">
        <v>567</v>
      </c>
      <c r="AN153" s="249" t="s">
        <v>313</v>
      </c>
      <c r="AO153" s="207"/>
      <c r="AP153" s="94"/>
      <c r="AQ153" s="77"/>
      <c r="AR153" s="177">
        <f t="shared" si="679"/>
        <v>0.45000000006984919</v>
      </c>
      <c r="AS153" s="178">
        <f t="shared" si="680"/>
        <v>1</v>
      </c>
      <c r="AT153" s="179">
        <f t="shared" si="681"/>
        <v>1</v>
      </c>
      <c r="AU153" s="177">
        <f t="shared" si="682"/>
        <v>0.81666666670935228</v>
      </c>
      <c r="AV153" s="178">
        <f t="shared" si="683"/>
        <v>44</v>
      </c>
      <c r="AW153" s="180">
        <f t="shared" si="684"/>
        <v>44</v>
      </c>
      <c r="AX153" s="181">
        <f t="shared" si="685"/>
        <v>5.0000000000582077</v>
      </c>
      <c r="AY153" s="178">
        <f t="shared" si="686"/>
        <v>0</v>
      </c>
      <c r="AZ153" s="180">
        <f t="shared" si="687"/>
        <v>0</v>
      </c>
      <c r="BA153" s="64"/>
      <c r="BB153" s="64"/>
      <c r="BC153" s="64"/>
      <c r="BD153" s="64"/>
      <c r="BE153" s="64"/>
      <c r="BF153" s="100" t="str">
        <f t="shared" si="688"/>
        <v/>
      </c>
      <c r="BG153" s="96" t="str">
        <f t="shared" si="689"/>
        <v/>
      </c>
      <c r="BH153" s="97" t="str">
        <f t="shared" si="690"/>
        <v/>
      </c>
      <c r="BI153" s="101" t="str">
        <f t="shared" si="691"/>
        <v/>
      </c>
      <c r="BJ153" s="96" t="str">
        <f t="shared" si="692"/>
        <v/>
      </c>
      <c r="BK153" s="99" t="str">
        <f t="shared" si="693"/>
        <v/>
      </c>
      <c r="BL153" s="100" t="str">
        <f t="shared" si="694"/>
        <v/>
      </c>
      <c r="BM153" s="96" t="str">
        <f t="shared" si="695"/>
        <v/>
      </c>
      <c r="BN153" s="97" t="str">
        <f t="shared" si="696"/>
        <v/>
      </c>
    </row>
    <row r="154" spans="1:66" s="10" customFormat="1" ht="199.5" x14ac:dyDescent="0.25">
      <c r="A154" s="84">
        <f t="shared" si="467"/>
        <v>138</v>
      </c>
      <c r="B154" s="85" t="s">
        <v>66</v>
      </c>
      <c r="C154" s="85" t="s">
        <v>86</v>
      </c>
      <c r="D154" s="86" t="s">
        <v>566</v>
      </c>
      <c r="E154" s="85">
        <v>118218</v>
      </c>
      <c r="F154" s="85" t="s">
        <v>513</v>
      </c>
      <c r="G154" s="85" t="s">
        <v>148</v>
      </c>
      <c r="H154" s="87">
        <v>453969.01</v>
      </c>
      <c r="I154" s="87">
        <v>540754.25</v>
      </c>
      <c r="J154" s="87">
        <v>453969.01</v>
      </c>
      <c r="K154" s="87">
        <v>540754.25</v>
      </c>
      <c r="L154" s="85" t="s">
        <v>86</v>
      </c>
      <c r="M154" s="85" t="s">
        <v>86</v>
      </c>
      <c r="N154" s="85" t="s">
        <v>506</v>
      </c>
      <c r="O154" s="85" t="s">
        <v>513</v>
      </c>
      <c r="P154" s="85" t="s">
        <v>86</v>
      </c>
      <c r="Q154" s="85" t="s">
        <v>86</v>
      </c>
      <c r="R154" s="85" t="s">
        <v>86</v>
      </c>
      <c r="S154" s="85" t="s">
        <v>86</v>
      </c>
      <c r="T154" s="85" t="s">
        <v>88</v>
      </c>
      <c r="U154" s="85" t="s">
        <v>402</v>
      </c>
      <c r="V154" s="85" t="s">
        <v>89</v>
      </c>
      <c r="W154" s="88" t="s">
        <v>86</v>
      </c>
      <c r="X154" s="89">
        <v>44265</v>
      </c>
      <c r="Y154" s="90">
        <v>0.375</v>
      </c>
      <c r="Z154" s="89">
        <v>44265</v>
      </c>
      <c r="AA154" s="90">
        <v>0.58333333333333337</v>
      </c>
      <c r="AB154" s="85" t="s">
        <v>69</v>
      </c>
      <c r="AC154" s="85" t="s">
        <v>314</v>
      </c>
      <c r="AD154" s="91"/>
      <c r="AE154" s="250">
        <v>44265</v>
      </c>
      <c r="AF154" s="248">
        <v>0.375</v>
      </c>
      <c r="AG154" s="247">
        <v>44265</v>
      </c>
      <c r="AH154" s="248">
        <v>0.58333333333333337</v>
      </c>
      <c r="AI154" s="247">
        <v>44265</v>
      </c>
      <c r="AJ154" s="248">
        <v>0.40902777777777777</v>
      </c>
      <c r="AK154" s="247">
        <v>44265</v>
      </c>
      <c r="AL154" s="248">
        <v>0.39374999999999999</v>
      </c>
      <c r="AM154" s="249" t="s">
        <v>567</v>
      </c>
      <c r="AN154" s="249" t="s">
        <v>313</v>
      </c>
      <c r="AO154" s="207"/>
      <c r="AP154" s="94"/>
      <c r="AQ154" s="77"/>
      <c r="AR154" s="177">
        <f t="shared" si="679"/>
        <v>0.45000000006984919</v>
      </c>
      <c r="AS154" s="178">
        <f t="shared" si="680"/>
        <v>1</v>
      </c>
      <c r="AT154" s="179">
        <f t="shared" si="681"/>
        <v>1</v>
      </c>
      <c r="AU154" s="177">
        <f t="shared" si="682"/>
        <v>0.81666666670935228</v>
      </c>
      <c r="AV154" s="178">
        <f t="shared" si="683"/>
        <v>44</v>
      </c>
      <c r="AW154" s="180">
        <f t="shared" si="684"/>
        <v>44</v>
      </c>
      <c r="AX154" s="181">
        <f t="shared" si="685"/>
        <v>5.0000000000582077</v>
      </c>
      <c r="AY154" s="178">
        <f t="shared" si="686"/>
        <v>0</v>
      </c>
      <c r="AZ154" s="180">
        <f t="shared" si="687"/>
        <v>0</v>
      </c>
      <c r="BA154" s="64"/>
      <c r="BB154" s="64"/>
      <c r="BC154" s="64"/>
      <c r="BD154" s="64"/>
      <c r="BE154" s="64"/>
      <c r="BF154" s="100" t="str">
        <f t="shared" si="688"/>
        <v/>
      </c>
      <c r="BG154" s="96" t="str">
        <f t="shared" si="689"/>
        <v/>
      </c>
      <c r="BH154" s="97" t="str">
        <f t="shared" si="690"/>
        <v/>
      </c>
      <c r="BI154" s="101" t="str">
        <f t="shared" si="691"/>
        <v/>
      </c>
      <c r="BJ154" s="96" t="str">
        <f t="shared" si="692"/>
        <v/>
      </c>
      <c r="BK154" s="99" t="str">
        <f t="shared" si="693"/>
        <v/>
      </c>
      <c r="BL154" s="100" t="str">
        <f t="shared" si="694"/>
        <v/>
      </c>
      <c r="BM154" s="96" t="str">
        <f t="shared" si="695"/>
        <v/>
      </c>
      <c r="BN154" s="97" t="str">
        <f t="shared" si="696"/>
        <v/>
      </c>
    </row>
    <row r="155" spans="1:66" s="10" customFormat="1" ht="199.5" x14ac:dyDescent="0.25">
      <c r="A155" s="84">
        <f t="shared" si="467"/>
        <v>139</v>
      </c>
      <c r="B155" s="85" t="s">
        <v>66</v>
      </c>
      <c r="C155" s="85" t="s">
        <v>86</v>
      </c>
      <c r="D155" s="86" t="s">
        <v>566</v>
      </c>
      <c r="E155" s="85">
        <v>118227</v>
      </c>
      <c r="F155" s="85" t="s">
        <v>514</v>
      </c>
      <c r="G155" s="85" t="s">
        <v>148</v>
      </c>
      <c r="H155" s="87">
        <v>452793.32</v>
      </c>
      <c r="I155" s="87">
        <v>539877.30000000005</v>
      </c>
      <c r="J155" s="87">
        <v>452793.32</v>
      </c>
      <c r="K155" s="87">
        <v>539877.30000000005</v>
      </c>
      <c r="L155" s="85" t="s">
        <v>86</v>
      </c>
      <c r="M155" s="85" t="s">
        <v>86</v>
      </c>
      <c r="N155" s="85" t="s">
        <v>507</v>
      </c>
      <c r="O155" s="85" t="s">
        <v>514</v>
      </c>
      <c r="P155" s="85" t="s">
        <v>86</v>
      </c>
      <c r="Q155" s="85" t="s">
        <v>86</v>
      </c>
      <c r="R155" s="85" t="s">
        <v>86</v>
      </c>
      <c r="S155" s="85" t="s">
        <v>86</v>
      </c>
      <c r="T155" s="85" t="s">
        <v>88</v>
      </c>
      <c r="U155" s="85" t="s">
        <v>402</v>
      </c>
      <c r="V155" s="85" t="s">
        <v>89</v>
      </c>
      <c r="W155" s="88" t="s">
        <v>86</v>
      </c>
      <c r="X155" s="89">
        <v>44265</v>
      </c>
      <c r="Y155" s="90">
        <v>0.375</v>
      </c>
      <c r="Z155" s="89">
        <v>44265</v>
      </c>
      <c r="AA155" s="90">
        <v>0.58333333333333337</v>
      </c>
      <c r="AB155" s="85" t="s">
        <v>69</v>
      </c>
      <c r="AC155" s="85" t="s">
        <v>314</v>
      </c>
      <c r="AD155" s="91"/>
      <c r="AE155" s="250">
        <v>44265</v>
      </c>
      <c r="AF155" s="248">
        <v>0.375</v>
      </c>
      <c r="AG155" s="247">
        <v>44265</v>
      </c>
      <c r="AH155" s="248">
        <v>0.58333333333333337</v>
      </c>
      <c r="AI155" s="247">
        <v>44265</v>
      </c>
      <c r="AJ155" s="248">
        <v>0.40902777777777777</v>
      </c>
      <c r="AK155" s="247">
        <v>44265</v>
      </c>
      <c r="AL155" s="248">
        <v>0.39374999999999999</v>
      </c>
      <c r="AM155" s="249" t="s">
        <v>567</v>
      </c>
      <c r="AN155" s="249" t="s">
        <v>313</v>
      </c>
      <c r="AO155" s="207"/>
      <c r="AP155" s="94"/>
      <c r="AQ155" s="77"/>
      <c r="AR155" s="177">
        <f t="shared" si="679"/>
        <v>0.45000000006984919</v>
      </c>
      <c r="AS155" s="178">
        <f t="shared" si="680"/>
        <v>1</v>
      </c>
      <c r="AT155" s="179">
        <f t="shared" si="681"/>
        <v>1</v>
      </c>
      <c r="AU155" s="177">
        <f t="shared" si="682"/>
        <v>0.81666666670935228</v>
      </c>
      <c r="AV155" s="178">
        <f t="shared" si="683"/>
        <v>44</v>
      </c>
      <c r="AW155" s="180">
        <f t="shared" si="684"/>
        <v>44</v>
      </c>
      <c r="AX155" s="181">
        <f t="shared" si="685"/>
        <v>5.0000000000582077</v>
      </c>
      <c r="AY155" s="178">
        <f t="shared" si="686"/>
        <v>0</v>
      </c>
      <c r="AZ155" s="180">
        <f t="shared" si="687"/>
        <v>0</v>
      </c>
      <c r="BA155" s="64"/>
      <c r="BB155" s="64"/>
      <c r="BC155" s="64"/>
      <c r="BD155" s="64"/>
      <c r="BE155" s="64"/>
      <c r="BF155" s="100" t="str">
        <f t="shared" si="688"/>
        <v/>
      </c>
      <c r="BG155" s="96" t="str">
        <f t="shared" si="689"/>
        <v/>
      </c>
      <c r="BH155" s="97" t="str">
        <f t="shared" si="690"/>
        <v/>
      </c>
      <c r="BI155" s="101" t="str">
        <f t="shared" si="691"/>
        <v/>
      </c>
      <c r="BJ155" s="96" t="str">
        <f t="shared" si="692"/>
        <v/>
      </c>
      <c r="BK155" s="99" t="str">
        <f t="shared" si="693"/>
        <v/>
      </c>
      <c r="BL155" s="100" t="str">
        <f t="shared" si="694"/>
        <v/>
      </c>
      <c r="BM155" s="96" t="str">
        <f t="shared" si="695"/>
        <v/>
      </c>
      <c r="BN155" s="97" t="str">
        <f t="shared" si="696"/>
        <v/>
      </c>
    </row>
    <row r="156" spans="1:66" s="10" customFormat="1" ht="199.5" x14ac:dyDescent="0.25">
      <c r="A156" s="84">
        <f t="shared" si="467"/>
        <v>140</v>
      </c>
      <c r="B156" s="85" t="s">
        <v>66</v>
      </c>
      <c r="C156" s="85" t="s">
        <v>86</v>
      </c>
      <c r="D156" s="86" t="s">
        <v>566</v>
      </c>
      <c r="E156" s="85">
        <v>118272</v>
      </c>
      <c r="F156" s="85" t="s">
        <v>515</v>
      </c>
      <c r="G156" s="85" t="s">
        <v>148</v>
      </c>
      <c r="H156" s="87">
        <v>452741.8</v>
      </c>
      <c r="I156" s="87">
        <v>543489.24</v>
      </c>
      <c r="J156" s="87">
        <v>452741.8</v>
      </c>
      <c r="K156" s="87">
        <v>543489.24</v>
      </c>
      <c r="L156" s="85" t="s">
        <v>86</v>
      </c>
      <c r="M156" s="85" t="s">
        <v>86</v>
      </c>
      <c r="N156" s="85" t="s">
        <v>508</v>
      </c>
      <c r="O156" s="85" t="s">
        <v>515</v>
      </c>
      <c r="P156" s="85" t="s">
        <v>86</v>
      </c>
      <c r="Q156" s="85" t="s">
        <v>86</v>
      </c>
      <c r="R156" s="85" t="s">
        <v>86</v>
      </c>
      <c r="S156" s="85" t="s">
        <v>86</v>
      </c>
      <c r="T156" s="85" t="s">
        <v>88</v>
      </c>
      <c r="U156" s="85" t="s">
        <v>402</v>
      </c>
      <c r="V156" s="85" t="s">
        <v>89</v>
      </c>
      <c r="W156" s="88" t="s">
        <v>86</v>
      </c>
      <c r="X156" s="89">
        <v>44265</v>
      </c>
      <c r="Y156" s="90">
        <v>0.375</v>
      </c>
      <c r="Z156" s="89">
        <v>44265</v>
      </c>
      <c r="AA156" s="90">
        <v>0.58333333333333337</v>
      </c>
      <c r="AB156" s="85" t="s">
        <v>69</v>
      </c>
      <c r="AC156" s="85" t="s">
        <v>314</v>
      </c>
      <c r="AD156" s="91"/>
      <c r="AE156" s="250">
        <v>44265</v>
      </c>
      <c r="AF156" s="248">
        <v>0.375</v>
      </c>
      <c r="AG156" s="247">
        <v>44265</v>
      </c>
      <c r="AH156" s="248">
        <v>0.58333333333333337</v>
      </c>
      <c r="AI156" s="247">
        <v>44265</v>
      </c>
      <c r="AJ156" s="248">
        <v>0.40902777777777777</v>
      </c>
      <c r="AK156" s="247">
        <v>44265</v>
      </c>
      <c r="AL156" s="248">
        <v>0.39374999999999999</v>
      </c>
      <c r="AM156" s="249" t="s">
        <v>567</v>
      </c>
      <c r="AN156" s="249" t="s">
        <v>313</v>
      </c>
      <c r="AO156" s="207"/>
      <c r="AP156" s="94"/>
      <c r="AQ156" s="77"/>
      <c r="AR156" s="177">
        <f t="shared" si="679"/>
        <v>0.45000000006984919</v>
      </c>
      <c r="AS156" s="178">
        <f t="shared" si="680"/>
        <v>1</v>
      </c>
      <c r="AT156" s="179">
        <f t="shared" si="681"/>
        <v>1</v>
      </c>
      <c r="AU156" s="177">
        <f t="shared" si="682"/>
        <v>0.81666666670935228</v>
      </c>
      <c r="AV156" s="178">
        <f t="shared" si="683"/>
        <v>44</v>
      </c>
      <c r="AW156" s="180">
        <f t="shared" si="684"/>
        <v>44</v>
      </c>
      <c r="AX156" s="181">
        <f t="shared" si="685"/>
        <v>5.0000000000582077</v>
      </c>
      <c r="AY156" s="178">
        <f t="shared" si="686"/>
        <v>0</v>
      </c>
      <c r="AZ156" s="180">
        <f t="shared" si="687"/>
        <v>0</v>
      </c>
      <c r="BA156" s="64"/>
      <c r="BB156" s="64"/>
      <c r="BC156" s="64"/>
      <c r="BD156" s="64"/>
      <c r="BE156" s="64"/>
      <c r="BF156" s="100" t="str">
        <f t="shared" si="688"/>
        <v/>
      </c>
      <c r="BG156" s="96" t="str">
        <f t="shared" si="689"/>
        <v/>
      </c>
      <c r="BH156" s="97" t="str">
        <f t="shared" si="690"/>
        <v/>
      </c>
      <c r="BI156" s="101" t="str">
        <f t="shared" si="691"/>
        <v/>
      </c>
      <c r="BJ156" s="96" t="str">
        <f t="shared" si="692"/>
        <v/>
      </c>
      <c r="BK156" s="99" t="str">
        <f t="shared" si="693"/>
        <v/>
      </c>
      <c r="BL156" s="100" t="str">
        <f t="shared" si="694"/>
        <v/>
      </c>
      <c r="BM156" s="96" t="str">
        <f t="shared" si="695"/>
        <v/>
      </c>
      <c r="BN156" s="97" t="str">
        <f t="shared" si="696"/>
        <v/>
      </c>
    </row>
    <row r="157" spans="1:66" s="10" customFormat="1" ht="199.5" x14ac:dyDescent="0.25">
      <c r="A157" s="84">
        <f t="shared" si="467"/>
        <v>141</v>
      </c>
      <c r="B157" s="85" t="s">
        <v>66</v>
      </c>
      <c r="C157" s="85" t="s">
        <v>86</v>
      </c>
      <c r="D157" s="86" t="s">
        <v>566</v>
      </c>
      <c r="E157" s="85">
        <v>119929</v>
      </c>
      <c r="F157" s="85" t="s">
        <v>518</v>
      </c>
      <c r="G157" s="85" t="s">
        <v>148</v>
      </c>
      <c r="H157" s="87">
        <v>457591.12</v>
      </c>
      <c r="I157" s="87">
        <v>549147.76</v>
      </c>
      <c r="J157" s="87">
        <v>457591.12</v>
      </c>
      <c r="K157" s="87">
        <v>549147.76</v>
      </c>
      <c r="L157" s="85" t="s">
        <v>86</v>
      </c>
      <c r="M157" s="85" t="s">
        <v>86</v>
      </c>
      <c r="N157" s="85" t="s">
        <v>509</v>
      </c>
      <c r="O157" s="85" t="s">
        <v>516</v>
      </c>
      <c r="P157" s="85" t="s">
        <v>86</v>
      </c>
      <c r="Q157" s="85" t="s">
        <v>86</v>
      </c>
      <c r="R157" s="85" t="s">
        <v>86</v>
      </c>
      <c r="S157" s="85" t="s">
        <v>86</v>
      </c>
      <c r="T157" s="85" t="s">
        <v>88</v>
      </c>
      <c r="U157" s="85" t="s">
        <v>402</v>
      </c>
      <c r="V157" s="85" t="s">
        <v>89</v>
      </c>
      <c r="W157" s="88" t="s">
        <v>86</v>
      </c>
      <c r="X157" s="89">
        <v>44265</v>
      </c>
      <c r="Y157" s="90">
        <v>0.375</v>
      </c>
      <c r="Z157" s="89">
        <v>44265</v>
      </c>
      <c r="AA157" s="90">
        <v>0.58333333333333337</v>
      </c>
      <c r="AB157" s="85" t="s">
        <v>69</v>
      </c>
      <c r="AC157" s="85" t="s">
        <v>314</v>
      </c>
      <c r="AD157" s="91"/>
      <c r="AE157" s="250">
        <v>44265</v>
      </c>
      <c r="AF157" s="248">
        <v>0.375</v>
      </c>
      <c r="AG157" s="247">
        <v>44265</v>
      </c>
      <c r="AH157" s="248">
        <v>0.58333333333333337</v>
      </c>
      <c r="AI157" s="247">
        <v>44265</v>
      </c>
      <c r="AJ157" s="248">
        <v>0.40902777777777777</v>
      </c>
      <c r="AK157" s="247">
        <v>44265</v>
      </c>
      <c r="AL157" s="248">
        <v>0.39374999999999999</v>
      </c>
      <c r="AM157" s="249" t="s">
        <v>567</v>
      </c>
      <c r="AN157" s="249" t="s">
        <v>313</v>
      </c>
      <c r="AO157" s="207"/>
      <c r="AP157" s="94"/>
      <c r="AQ157" s="77"/>
      <c r="AR157" s="177">
        <f t="shared" si="679"/>
        <v>0.45000000006984919</v>
      </c>
      <c r="AS157" s="178">
        <f t="shared" si="680"/>
        <v>1</v>
      </c>
      <c r="AT157" s="179">
        <f t="shared" si="681"/>
        <v>1</v>
      </c>
      <c r="AU157" s="177">
        <f t="shared" si="682"/>
        <v>0.81666666670935228</v>
      </c>
      <c r="AV157" s="178">
        <f t="shared" si="683"/>
        <v>44</v>
      </c>
      <c r="AW157" s="180">
        <f t="shared" si="684"/>
        <v>44</v>
      </c>
      <c r="AX157" s="181">
        <f t="shared" si="685"/>
        <v>5.0000000000582077</v>
      </c>
      <c r="AY157" s="178">
        <f t="shared" si="686"/>
        <v>0</v>
      </c>
      <c r="AZ157" s="180">
        <f t="shared" si="687"/>
        <v>0</v>
      </c>
      <c r="BA157" s="64"/>
      <c r="BB157" s="64"/>
      <c r="BC157" s="64"/>
      <c r="BD157" s="64"/>
      <c r="BE157" s="64"/>
      <c r="BF157" s="182" t="str">
        <f t="shared" si="688"/>
        <v/>
      </c>
      <c r="BG157" s="178" t="str">
        <f t="shared" si="689"/>
        <v/>
      </c>
      <c r="BH157" s="180" t="str">
        <f t="shared" si="690"/>
        <v/>
      </c>
      <c r="BI157" s="183" t="str">
        <f t="shared" si="691"/>
        <v/>
      </c>
      <c r="BJ157" s="178" t="str">
        <f t="shared" si="692"/>
        <v/>
      </c>
      <c r="BK157" s="179" t="str">
        <f t="shared" si="693"/>
        <v/>
      </c>
      <c r="BL157" s="182" t="str">
        <f t="shared" si="694"/>
        <v/>
      </c>
      <c r="BM157" s="178" t="str">
        <f t="shared" si="695"/>
        <v/>
      </c>
      <c r="BN157" s="180" t="str">
        <f t="shared" si="696"/>
        <v/>
      </c>
    </row>
    <row r="158" spans="1:66" s="10" customFormat="1" ht="200.25" thickBot="1" x14ac:dyDescent="0.3">
      <c r="A158" s="184">
        <f t="shared" si="467"/>
        <v>142</v>
      </c>
      <c r="B158" s="185" t="s">
        <v>66</v>
      </c>
      <c r="C158" s="185" t="s">
        <v>86</v>
      </c>
      <c r="D158" s="186" t="s">
        <v>566</v>
      </c>
      <c r="E158" s="185">
        <v>119910</v>
      </c>
      <c r="F158" s="185" t="s">
        <v>517</v>
      </c>
      <c r="G158" s="185" t="s">
        <v>148</v>
      </c>
      <c r="H158" s="187">
        <v>457317.75</v>
      </c>
      <c r="I158" s="187">
        <v>546240.65</v>
      </c>
      <c r="J158" s="187">
        <v>457317.75</v>
      </c>
      <c r="K158" s="187">
        <v>546240.65</v>
      </c>
      <c r="L158" s="185" t="s">
        <v>86</v>
      </c>
      <c r="M158" s="185" t="s">
        <v>86</v>
      </c>
      <c r="N158" s="185" t="s">
        <v>510</v>
      </c>
      <c r="O158" s="185" t="s">
        <v>517</v>
      </c>
      <c r="P158" s="185" t="s">
        <v>86</v>
      </c>
      <c r="Q158" s="185" t="s">
        <v>86</v>
      </c>
      <c r="R158" s="185" t="s">
        <v>86</v>
      </c>
      <c r="S158" s="185" t="s">
        <v>86</v>
      </c>
      <c r="T158" s="185" t="s">
        <v>88</v>
      </c>
      <c r="U158" s="185" t="s">
        <v>402</v>
      </c>
      <c r="V158" s="185" t="s">
        <v>89</v>
      </c>
      <c r="W158" s="188" t="s">
        <v>86</v>
      </c>
      <c r="X158" s="112">
        <v>44265</v>
      </c>
      <c r="Y158" s="111">
        <v>0.375</v>
      </c>
      <c r="Z158" s="112">
        <v>44265</v>
      </c>
      <c r="AA158" s="111">
        <v>0.58333333333333337</v>
      </c>
      <c r="AB158" s="185" t="s">
        <v>69</v>
      </c>
      <c r="AC158" s="185" t="s">
        <v>314</v>
      </c>
      <c r="AD158" s="189"/>
      <c r="AE158" s="240">
        <v>44265</v>
      </c>
      <c r="AF158" s="233">
        <v>0.375</v>
      </c>
      <c r="AG158" s="234">
        <v>44265</v>
      </c>
      <c r="AH158" s="233">
        <v>0.58333333333333337</v>
      </c>
      <c r="AI158" s="234">
        <v>44265</v>
      </c>
      <c r="AJ158" s="233">
        <v>0.40902777777777777</v>
      </c>
      <c r="AK158" s="234">
        <v>44265</v>
      </c>
      <c r="AL158" s="233">
        <v>0.39374999999999999</v>
      </c>
      <c r="AM158" s="235" t="s">
        <v>567</v>
      </c>
      <c r="AN158" s="235" t="s">
        <v>313</v>
      </c>
      <c r="AO158" s="211"/>
      <c r="AP158" s="114"/>
      <c r="AQ158" s="77"/>
      <c r="AR158" s="191">
        <f t="shared" si="679"/>
        <v>0.45000000006984919</v>
      </c>
      <c r="AS158" s="192">
        <f t="shared" si="680"/>
        <v>1</v>
      </c>
      <c r="AT158" s="193">
        <f t="shared" si="681"/>
        <v>1</v>
      </c>
      <c r="AU158" s="191">
        <f t="shared" si="682"/>
        <v>0.81666666670935228</v>
      </c>
      <c r="AV158" s="192">
        <f t="shared" si="683"/>
        <v>44</v>
      </c>
      <c r="AW158" s="194">
        <f t="shared" si="684"/>
        <v>44</v>
      </c>
      <c r="AX158" s="195">
        <f t="shared" si="685"/>
        <v>5.0000000000582077</v>
      </c>
      <c r="AY158" s="192">
        <f t="shared" si="686"/>
        <v>0</v>
      </c>
      <c r="AZ158" s="194">
        <f t="shared" si="687"/>
        <v>0</v>
      </c>
      <c r="BA158" s="64"/>
      <c r="BB158" s="64"/>
      <c r="BC158" s="64"/>
      <c r="BD158" s="64"/>
      <c r="BE158" s="64"/>
      <c r="BF158" s="120" t="str">
        <f t="shared" si="688"/>
        <v/>
      </c>
      <c r="BG158" s="116" t="str">
        <f t="shared" si="689"/>
        <v/>
      </c>
      <c r="BH158" s="117" t="str">
        <f t="shared" si="690"/>
        <v/>
      </c>
      <c r="BI158" s="121" t="str">
        <f t="shared" si="691"/>
        <v/>
      </c>
      <c r="BJ158" s="116" t="str">
        <f t="shared" si="692"/>
        <v/>
      </c>
      <c r="BK158" s="119" t="str">
        <f t="shared" si="693"/>
        <v/>
      </c>
      <c r="BL158" s="120" t="str">
        <f t="shared" si="694"/>
        <v/>
      </c>
      <c r="BM158" s="116" t="str">
        <f t="shared" si="695"/>
        <v/>
      </c>
      <c r="BN158" s="117" t="str">
        <f t="shared" si="696"/>
        <v/>
      </c>
    </row>
    <row r="159" spans="1:66" s="10" customFormat="1" ht="186" thickBot="1" x14ac:dyDescent="0.3">
      <c r="A159" s="140">
        <f t="shared" si="467"/>
        <v>143</v>
      </c>
      <c r="B159" s="141" t="s">
        <v>66</v>
      </c>
      <c r="C159" s="141" t="s">
        <v>86</v>
      </c>
      <c r="D159" s="142" t="s">
        <v>569</v>
      </c>
      <c r="E159" s="141">
        <v>72409</v>
      </c>
      <c r="F159" s="141" t="s">
        <v>249</v>
      </c>
      <c r="G159" s="141" t="s">
        <v>250</v>
      </c>
      <c r="H159" s="143">
        <v>411337.338474622</v>
      </c>
      <c r="I159" s="143">
        <v>315622.46369252302</v>
      </c>
      <c r="J159" s="143">
        <v>411337.338474622</v>
      </c>
      <c r="K159" s="143">
        <v>315622.46369252302</v>
      </c>
      <c r="L159" s="141" t="s">
        <v>86</v>
      </c>
      <c r="M159" s="141" t="s">
        <v>86</v>
      </c>
      <c r="N159" s="141" t="s">
        <v>86</v>
      </c>
      <c r="O159" s="141" t="s">
        <v>86</v>
      </c>
      <c r="P159" s="141" t="s">
        <v>251</v>
      </c>
      <c r="Q159" s="141" t="s">
        <v>380</v>
      </c>
      <c r="R159" s="141" t="s">
        <v>86</v>
      </c>
      <c r="S159" s="141" t="s">
        <v>86</v>
      </c>
      <c r="T159" s="141" t="s">
        <v>252</v>
      </c>
      <c r="U159" s="141" t="s">
        <v>570</v>
      </c>
      <c r="V159" s="141" t="s">
        <v>272</v>
      </c>
      <c r="W159" s="144" t="s">
        <v>86</v>
      </c>
      <c r="X159" s="145">
        <v>44267</v>
      </c>
      <c r="Y159" s="146">
        <v>0.41666666666666669</v>
      </c>
      <c r="Z159" s="145">
        <v>44272</v>
      </c>
      <c r="AA159" s="146">
        <v>0.75</v>
      </c>
      <c r="AB159" s="141" t="s">
        <v>209</v>
      </c>
      <c r="AC159" s="141" t="s">
        <v>314</v>
      </c>
      <c r="AD159" s="147"/>
      <c r="AE159" s="267">
        <v>44267</v>
      </c>
      <c r="AF159" s="268">
        <v>0.41666666666666669</v>
      </c>
      <c r="AG159" s="269">
        <v>44272</v>
      </c>
      <c r="AH159" s="268">
        <v>0.51944444444444449</v>
      </c>
      <c r="AI159" s="269">
        <v>44267</v>
      </c>
      <c r="AJ159" s="268">
        <v>0.43194444444444446</v>
      </c>
      <c r="AK159" s="269">
        <v>44267</v>
      </c>
      <c r="AL159" s="268">
        <v>0.42638888888888887</v>
      </c>
      <c r="AM159" s="270" t="s">
        <v>568</v>
      </c>
      <c r="AN159" s="270" t="s">
        <v>313</v>
      </c>
      <c r="AO159" s="271"/>
      <c r="AP159" s="150"/>
      <c r="AQ159" s="77"/>
      <c r="AR159" s="151">
        <f t="shared" si="679"/>
        <v>0.2333333333954215</v>
      </c>
      <c r="AS159" s="152">
        <f t="shared" si="680"/>
        <v>1</v>
      </c>
      <c r="AT159" s="153">
        <f t="shared" si="681"/>
        <v>1</v>
      </c>
      <c r="AU159" s="151">
        <f t="shared" si="682"/>
        <v>0.36666666663950309</v>
      </c>
      <c r="AV159" s="152">
        <f t="shared" si="683"/>
        <v>41</v>
      </c>
      <c r="AW159" s="153">
        <f t="shared" si="684"/>
        <v>41</v>
      </c>
      <c r="AX159" s="151">
        <f t="shared" si="685"/>
        <v>122.46666666667443</v>
      </c>
      <c r="AY159" s="152">
        <f t="shared" si="686"/>
        <v>1</v>
      </c>
      <c r="AZ159" s="153">
        <f t="shared" si="687"/>
        <v>1</v>
      </c>
      <c r="BA159" s="64" t="s">
        <v>313</v>
      </c>
      <c r="BB159" s="64"/>
      <c r="BC159" s="64"/>
      <c r="BD159" s="64"/>
      <c r="BE159" s="64"/>
      <c r="BF159" s="156" t="str">
        <f t="shared" si="688"/>
        <v/>
      </c>
      <c r="BG159" s="152" t="str">
        <f t="shared" si="689"/>
        <v/>
      </c>
      <c r="BH159" s="153" t="str">
        <f t="shared" si="690"/>
        <v/>
      </c>
      <c r="BI159" s="156" t="str">
        <f t="shared" si="691"/>
        <v/>
      </c>
      <c r="BJ159" s="152" t="str">
        <f t="shared" si="692"/>
        <v/>
      </c>
      <c r="BK159" s="153" t="str">
        <f t="shared" si="693"/>
        <v/>
      </c>
      <c r="BL159" s="156" t="str">
        <f t="shared" si="694"/>
        <v/>
      </c>
      <c r="BM159" s="152" t="str">
        <f t="shared" si="695"/>
        <v/>
      </c>
      <c r="BN159" s="153" t="str">
        <f t="shared" si="696"/>
        <v/>
      </c>
    </row>
    <row r="160" spans="1:66" s="10" customFormat="1" ht="213.75" x14ac:dyDescent="0.25">
      <c r="A160" s="66">
        <f t="shared" si="467"/>
        <v>144</v>
      </c>
      <c r="B160" s="67" t="s">
        <v>66</v>
      </c>
      <c r="C160" s="67" t="s">
        <v>86</v>
      </c>
      <c r="D160" s="68" t="s">
        <v>572</v>
      </c>
      <c r="E160" s="67">
        <v>145248</v>
      </c>
      <c r="F160" s="67" t="s">
        <v>573</v>
      </c>
      <c r="G160" s="67" t="s">
        <v>85</v>
      </c>
      <c r="H160" s="69">
        <v>417933.66</v>
      </c>
      <c r="I160" s="69">
        <v>500204.42</v>
      </c>
      <c r="J160" s="69">
        <v>417933.66</v>
      </c>
      <c r="K160" s="69">
        <v>500204.42</v>
      </c>
      <c r="L160" s="67" t="s">
        <v>86</v>
      </c>
      <c r="M160" s="67" t="s">
        <v>86</v>
      </c>
      <c r="N160" s="67" t="s">
        <v>574</v>
      </c>
      <c r="O160" s="67" t="s">
        <v>573</v>
      </c>
      <c r="P160" s="67" t="s">
        <v>86</v>
      </c>
      <c r="Q160" s="67" t="s">
        <v>86</v>
      </c>
      <c r="R160" s="67" t="s">
        <v>86</v>
      </c>
      <c r="S160" s="67" t="s">
        <v>86</v>
      </c>
      <c r="T160" s="67" t="s">
        <v>88</v>
      </c>
      <c r="U160" s="67" t="s">
        <v>582</v>
      </c>
      <c r="V160" s="67" t="s">
        <v>89</v>
      </c>
      <c r="W160" s="70" t="s">
        <v>86</v>
      </c>
      <c r="X160" s="71">
        <v>44272</v>
      </c>
      <c r="Y160" s="72">
        <v>0.69791666666666663</v>
      </c>
      <c r="Z160" s="71">
        <v>44272</v>
      </c>
      <c r="AA160" s="72">
        <v>0.83333333333333337</v>
      </c>
      <c r="AB160" s="67" t="s">
        <v>69</v>
      </c>
      <c r="AC160" s="67" t="s">
        <v>314</v>
      </c>
      <c r="AD160" s="73"/>
      <c r="AE160" s="238">
        <v>44272</v>
      </c>
      <c r="AF160" s="239">
        <v>0.69791666666666663</v>
      </c>
      <c r="AG160" s="241">
        <v>44272</v>
      </c>
      <c r="AH160" s="239">
        <v>0.875</v>
      </c>
      <c r="AI160" s="241">
        <v>44272</v>
      </c>
      <c r="AJ160" s="239">
        <v>0.72222222222222221</v>
      </c>
      <c r="AK160" s="241">
        <v>44272</v>
      </c>
      <c r="AL160" s="239">
        <v>0.70208333333333339</v>
      </c>
      <c r="AM160" s="242" t="s">
        <v>86</v>
      </c>
      <c r="AN160" s="242" t="s">
        <v>313</v>
      </c>
      <c r="AO160" s="223"/>
      <c r="AP160" s="76"/>
      <c r="AQ160" s="77"/>
      <c r="AR160" s="78">
        <f t="shared" si="679"/>
        <v>9.9999999976716936E-2</v>
      </c>
      <c r="AS160" s="79">
        <f t="shared" si="680"/>
        <v>1</v>
      </c>
      <c r="AT160" s="82">
        <f t="shared" si="681"/>
        <v>1</v>
      </c>
      <c r="AU160" s="78">
        <f t="shared" si="682"/>
        <v>0.58333333331393078</v>
      </c>
      <c r="AV160" s="79">
        <f t="shared" si="683"/>
        <v>44</v>
      </c>
      <c r="AW160" s="80">
        <f t="shared" si="684"/>
        <v>44</v>
      </c>
      <c r="AX160" s="81">
        <f t="shared" si="685"/>
        <v>4.2500000000582077</v>
      </c>
      <c r="AY160" s="79">
        <f t="shared" si="686"/>
        <v>0</v>
      </c>
      <c r="AZ160" s="80">
        <f t="shared" si="687"/>
        <v>0</v>
      </c>
      <c r="BA160" s="64"/>
      <c r="BB160" s="64"/>
      <c r="BC160" s="64"/>
      <c r="BD160" s="64"/>
      <c r="BE160" s="64"/>
      <c r="BF160" s="83" t="str">
        <f t="shared" si="688"/>
        <v/>
      </c>
      <c r="BG160" s="79" t="str">
        <f t="shared" si="689"/>
        <v/>
      </c>
      <c r="BH160" s="82" t="str">
        <f t="shared" si="690"/>
        <v/>
      </c>
      <c r="BI160" s="83" t="str">
        <f t="shared" si="691"/>
        <v/>
      </c>
      <c r="BJ160" s="79" t="str">
        <f t="shared" si="692"/>
        <v/>
      </c>
      <c r="BK160" s="80" t="str">
        <f t="shared" si="693"/>
        <v/>
      </c>
      <c r="BL160" s="370" t="str">
        <f t="shared" si="694"/>
        <v/>
      </c>
      <c r="BM160" s="79" t="str">
        <f t="shared" si="695"/>
        <v/>
      </c>
      <c r="BN160" s="80" t="str">
        <f t="shared" si="696"/>
        <v/>
      </c>
    </row>
    <row r="161" spans="1:66" s="10" customFormat="1" ht="213.75" x14ac:dyDescent="0.25">
      <c r="A161" s="84">
        <f t="shared" si="467"/>
        <v>145</v>
      </c>
      <c r="B161" s="85" t="s">
        <v>66</v>
      </c>
      <c r="C161" s="85" t="s">
        <v>86</v>
      </c>
      <c r="D161" s="86" t="s">
        <v>572</v>
      </c>
      <c r="E161" s="85">
        <v>145239</v>
      </c>
      <c r="F161" s="85" t="s">
        <v>576</v>
      </c>
      <c r="G161" s="85" t="s">
        <v>85</v>
      </c>
      <c r="H161" s="87">
        <v>414787.47</v>
      </c>
      <c r="I161" s="87">
        <v>501461.26</v>
      </c>
      <c r="J161" s="87">
        <v>414787.47</v>
      </c>
      <c r="K161" s="87">
        <v>501461.26</v>
      </c>
      <c r="L161" s="85" t="s">
        <v>86</v>
      </c>
      <c r="M161" s="85" t="s">
        <v>86</v>
      </c>
      <c r="N161" s="85" t="s">
        <v>579</v>
      </c>
      <c r="O161" s="85" t="s">
        <v>576</v>
      </c>
      <c r="P161" s="85" t="s">
        <v>86</v>
      </c>
      <c r="Q161" s="85" t="s">
        <v>86</v>
      </c>
      <c r="R161" s="85" t="s">
        <v>86</v>
      </c>
      <c r="S161" s="85" t="s">
        <v>86</v>
      </c>
      <c r="T161" s="85" t="s">
        <v>88</v>
      </c>
      <c r="U161" s="85" t="s">
        <v>582</v>
      </c>
      <c r="V161" s="85" t="s">
        <v>89</v>
      </c>
      <c r="W161" s="88" t="s">
        <v>86</v>
      </c>
      <c r="X161" s="89">
        <v>44272</v>
      </c>
      <c r="Y161" s="90">
        <v>0.69791666666666663</v>
      </c>
      <c r="Z161" s="89">
        <v>44272</v>
      </c>
      <c r="AA161" s="90">
        <v>0.83333333333333337</v>
      </c>
      <c r="AB161" s="85" t="s">
        <v>69</v>
      </c>
      <c r="AC161" s="85" t="s">
        <v>314</v>
      </c>
      <c r="AD161" s="91"/>
      <c r="AE161" s="250">
        <v>44272</v>
      </c>
      <c r="AF161" s="248">
        <v>0.69791666666666663</v>
      </c>
      <c r="AG161" s="247">
        <v>44272</v>
      </c>
      <c r="AH161" s="248">
        <v>0.875</v>
      </c>
      <c r="AI161" s="247">
        <v>44272</v>
      </c>
      <c r="AJ161" s="248">
        <v>0.72222222222222221</v>
      </c>
      <c r="AK161" s="247">
        <v>44272</v>
      </c>
      <c r="AL161" s="248">
        <v>0.70208333333333339</v>
      </c>
      <c r="AM161" s="249" t="s">
        <v>86</v>
      </c>
      <c r="AN161" s="249" t="s">
        <v>313</v>
      </c>
      <c r="AO161" s="207"/>
      <c r="AP161" s="94"/>
      <c r="AQ161" s="77"/>
      <c r="AR161" s="177">
        <f t="shared" si="679"/>
        <v>9.9999999976716936E-2</v>
      </c>
      <c r="AS161" s="178">
        <f t="shared" si="680"/>
        <v>1</v>
      </c>
      <c r="AT161" s="179">
        <f t="shared" si="681"/>
        <v>1</v>
      </c>
      <c r="AU161" s="177">
        <f t="shared" si="682"/>
        <v>0.58333333331393078</v>
      </c>
      <c r="AV161" s="178">
        <f t="shared" si="683"/>
        <v>44</v>
      </c>
      <c r="AW161" s="180">
        <f t="shared" si="684"/>
        <v>44</v>
      </c>
      <c r="AX161" s="181">
        <f t="shared" si="685"/>
        <v>4.2500000000582077</v>
      </c>
      <c r="AY161" s="178">
        <f t="shared" si="686"/>
        <v>0</v>
      </c>
      <c r="AZ161" s="180">
        <f t="shared" si="687"/>
        <v>0</v>
      </c>
      <c r="BA161" s="64"/>
      <c r="BB161" s="64"/>
      <c r="BC161" s="64"/>
      <c r="BD161" s="64"/>
      <c r="BE161" s="64"/>
      <c r="BF161" s="182" t="str">
        <f t="shared" si="688"/>
        <v/>
      </c>
      <c r="BG161" s="178" t="str">
        <f t="shared" si="689"/>
        <v/>
      </c>
      <c r="BH161" s="179" t="str">
        <f t="shared" si="690"/>
        <v/>
      </c>
      <c r="BI161" s="182" t="str">
        <f t="shared" si="691"/>
        <v/>
      </c>
      <c r="BJ161" s="178" t="str">
        <f t="shared" si="692"/>
        <v/>
      </c>
      <c r="BK161" s="180" t="str">
        <f t="shared" si="693"/>
        <v/>
      </c>
      <c r="BL161" s="183" t="str">
        <f t="shared" si="694"/>
        <v/>
      </c>
      <c r="BM161" s="178" t="str">
        <f t="shared" si="695"/>
        <v/>
      </c>
      <c r="BN161" s="180" t="str">
        <f t="shared" si="696"/>
        <v/>
      </c>
    </row>
    <row r="162" spans="1:66" s="10" customFormat="1" ht="213.75" x14ac:dyDescent="0.25">
      <c r="A162" s="84">
        <f t="shared" si="467"/>
        <v>146</v>
      </c>
      <c r="B162" s="85" t="s">
        <v>66</v>
      </c>
      <c r="C162" s="85" t="s">
        <v>86</v>
      </c>
      <c r="D162" s="86" t="s">
        <v>572</v>
      </c>
      <c r="E162" s="85">
        <v>145266</v>
      </c>
      <c r="F162" s="85" t="s">
        <v>577</v>
      </c>
      <c r="G162" s="85" t="s">
        <v>85</v>
      </c>
      <c r="H162" s="87">
        <v>414493.32</v>
      </c>
      <c r="I162" s="87">
        <v>498285.07</v>
      </c>
      <c r="J162" s="87">
        <v>414493.32</v>
      </c>
      <c r="K162" s="87">
        <v>498285.07</v>
      </c>
      <c r="L162" s="85" t="s">
        <v>86</v>
      </c>
      <c r="M162" s="85" t="s">
        <v>86</v>
      </c>
      <c r="N162" s="85" t="s">
        <v>580</v>
      </c>
      <c r="O162" s="85" t="s">
        <v>577</v>
      </c>
      <c r="P162" s="85" t="s">
        <v>86</v>
      </c>
      <c r="Q162" s="85" t="s">
        <v>86</v>
      </c>
      <c r="R162" s="85" t="s">
        <v>86</v>
      </c>
      <c r="S162" s="85" t="s">
        <v>86</v>
      </c>
      <c r="T162" s="85" t="s">
        <v>88</v>
      </c>
      <c r="U162" s="85" t="s">
        <v>582</v>
      </c>
      <c r="V162" s="85" t="s">
        <v>89</v>
      </c>
      <c r="W162" s="88" t="s">
        <v>86</v>
      </c>
      <c r="X162" s="89">
        <v>44272</v>
      </c>
      <c r="Y162" s="90">
        <v>0.69791666666666663</v>
      </c>
      <c r="Z162" s="89">
        <v>44272</v>
      </c>
      <c r="AA162" s="90">
        <v>0.83333333333333337</v>
      </c>
      <c r="AB162" s="85" t="s">
        <v>69</v>
      </c>
      <c r="AC162" s="85" t="s">
        <v>314</v>
      </c>
      <c r="AD162" s="91"/>
      <c r="AE162" s="250">
        <v>44272</v>
      </c>
      <c r="AF162" s="248">
        <v>0.69791666666666663</v>
      </c>
      <c r="AG162" s="247">
        <v>44272</v>
      </c>
      <c r="AH162" s="248">
        <v>0.875</v>
      </c>
      <c r="AI162" s="247">
        <v>44272</v>
      </c>
      <c r="AJ162" s="248">
        <v>0.72222222222222221</v>
      </c>
      <c r="AK162" s="247">
        <v>44272</v>
      </c>
      <c r="AL162" s="248">
        <v>0.70208333333333339</v>
      </c>
      <c r="AM162" s="249" t="s">
        <v>86</v>
      </c>
      <c r="AN162" s="249" t="s">
        <v>313</v>
      </c>
      <c r="AO162" s="207"/>
      <c r="AP162" s="94"/>
      <c r="AQ162" s="77"/>
      <c r="AR162" s="177">
        <f t="shared" si="679"/>
        <v>9.9999999976716936E-2</v>
      </c>
      <c r="AS162" s="178">
        <f t="shared" si="680"/>
        <v>1</v>
      </c>
      <c r="AT162" s="179">
        <f t="shared" si="681"/>
        <v>1</v>
      </c>
      <c r="AU162" s="177">
        <f t="shared" si="682"/>
        <v>0.58333333331393078</v>
      </c>
      <c r="AV162" s="178">
        <f t="shared" si="683"/>
        <v>44</v>
      </c>
      <c r="AW162" s="180">
        <f t="shared" si="684"/>
        <v>44</v>
      </c>
      <c r="AX162" s="181">
        <f t="shared" si="685"/>
        <v>4.2500000000582077</v>
      </c>
      <c r="AY162" s="178">
        <f t="shared" si="686"/>
        <v>0</v>
      </c>
      <c r="AZ162" s="180">
        <f t="shared" si="687"/>
        <v>0</v>
      </c>
      <c r="BA162" s="64"/>
      <c r="BB162" s="64"/>
      <c r="BC162" s="64"/>
      <c r="BD162" s="64"/>
      <c r="BE162" s="64"/>
      <c r="BF162" s="182" t="str">
        <f t="shared" si="688"/>
        <v/>
      </c>
      <c r="BG162" s="178" t="str">
        <f t="shared" si="689"/>
        <v/>
      </c>
      <c r="BH162" s="179" t="str">
        <f t="shared" si="690"/>
        <v/>
      </c>
      <c r="BI162" s="182" t="str">
        <f t="shared" si="691"/>
        <v/>
      </c>
      <c r="BJ162" s="178" t="str">
        <f t="shared" si="692"/>
        <v/>
      </c>
      <c r="BK162" s="180" t="str">
        <f t="shared" si="693"/>
        <v/>
      </c>
      <c r="BL162" s="183" t="str">
        <f t="shared" si="694"/>
        <v/>
      </c>
      <c r="BM162" s="178" t="str">
        <f t="shared" si="695"/>
        <v/>
      </c>
      <c r="BN162" s="180" t="str">
        <f t="shared" si="696"/>
        <v/>
      </c>
    </row>
    <row r="163" spans="1:66" s="10" customFormat="1" ht="29.25" thickBot="1" x14ac:dyDescent="0.3">
      <c r="A163" s="184">
        <f t="shared" si="467"/>
        <v>147</v>
      </c>
      <c r="B163" s="185" t="s">
        <v>66</v>
      </c>
      <c r="C163" s="185" t="s">
        <v>86</v>
      </c>
      <c r="D163" s="186" t="s">
        <v>572</v>
      </c>
      <c r="E163" s="185">
        <v>144820</v>
      </c>
      <c r="F163" s="185" t="s">
        <v>578</v>
      </c>
      <c r="G163" s="185" t="s">
        <v>85</v>
      </c>
      <c r="H163" s="187">
        <v>418496.58</v>
      </c>
      <c r="I163" s="187">
        <v>500170.58</v>
      </c>
      <c r="J163" s="187">
        <v>418496.58</v>
      </c>
      <c r="K163" s="187">
        <v>500170.58</v>
      </c>
      <c r="L163" s="185" t="s">
        <v>86</v>
      </c>
      <c r="M163" s="185" t="s">
        <v>86</v>
      </c>
      <c r="N163" s="185" t="s">
        <v>86</v>
      </c>
      <c r="O163" s="185" t="s">
        <v>86</v>
      </c>
      <c r="P163" s="185" t="s">
        <v>86</v>
      </c>
      <c r="Q163" s="185" t="s">
        <v>86</v>
      </c>
      <c r="R163" s="185" t="s">
        <v>581</v>
      </c>
      <c r="S163" s="185" t="s">
        <v>578</v>
      </c>
      <c r="T163" s="185" t="s">
        <v>575</v>
      </c>
      <c r="U163" s="185" t="s">
        <v>115</v>
      </c>
      <c r="V163" s="185" t="s">
        <v>115</v>
      </c>
      <c r="W163" s="188" t="s">
        <v>86</v>
      </c>
      <c r="X163" s="112">
        <v>44272</v>
      </c>
      <c r="Y163" s="111">
        <v>0.69791666666666663</v>
      </c>
      <c r="Z163" s="112">
        <v>44272</v>
      </c>
      <c r="AA163" s="111">
        <v>0.83333333333333337</v>
      </c>
      <c r="AB163" s="185" t="s">
        <v>69</v>
      </c>
      <c r="AC163" s="185" t="s">
        <v>314</v>
      </c>
      <c r="AD163" s="189"/>
      <c r="AE163" s="240">
        <v>44272</v>
      </c>
      <c r="AF163" s="233">
        <v>0.69791666666666663</v>
      </c>
      <c r="AG163" s="234">
        <v>44272</v>
      </c>
      <c r="AH163" s="233">
        <v>0.875</v>
      </c>
      <c r="AI163" s="234">
        <v>44272</v>
      </c>
      <c r="AJ163" s="233">
        <v>0.70624999999999993</v>
      </c>
      <c r="AK163" s="234">
        <v>44272</v>
      </c>
      <c r="AL163" s="233">
        <v>0.72013888888888899</v>
      </c>
      <c r="AM163" s="235" t="s">
        <v>86</v>
      </c>
      <c r="AN163" s="235" t="s">
        <v>313</v>
      </c>
      <c r="AO163" s="211"/>
      <c r="AP163" s="114"/>
      <c r="AQ163" s="77"/>
      <c r="AR163" s="226">
        <f t="shared" si="679"/>
        <v>0.53333333332557231</v>
      </c>
      <c r="AS163" s="227">
        <f t="shared" si="680"/>
        <v>1</v>
      </c>
      <c r="AT163" s="309">
        <f t="shared" si="681"/>
        <v>1</v>
      </c>
      <c r="AU163" s="226">
        <f t="shared" si="682"/>
        <v>0.20000000012805685</v>
      </c>
      <c r="AV163" s="227">
        <f t="shared" si="683"/>
        <v>1</v>
      </c>
      <c r="AW163" s="228">
        <f t="shared" si="684"/>
        <v>1</v>
      </c>
      <c r="AX163" s="310">
        <f t="shared" si="685"/>
        <v>4.2500000000582077</v>
      </c>
      <c r="AY163" s="227">
        <f t="shared" si="686"/>
        <v>0</v>
      </c>
      <c r="AZ163" s="228">
        <f t="shared" si="687"/>
        <v>0</v>
      </c>
      <c r="BA163" s="64"/>
      <c r="BB163" s="64"/>
      <c r="BC163" s="64"/>
      <c r="BD163" s="64"/>
      <c r="BE163" s="64"/>
      <c r="BF163" s="229" t="str">
        <f t="shared" si="688"/>
        <v/>
      </c>
      <c r="BG163" s="227" t="str">
        <f t="shared" si="689"/>
        <v/>
      </c>
      <c r="BH163" s="309" t="str">
        <f t="shared" si="690"/>
        <v/>
      </c>
      <c r="BI163" s="229" t="str">
        <f t="shared" si="691"/>
        <v/>
      </c>
      <c r="BJ163" s="227" t="str">
        <f t="shared" si="692"/>
        <v/>
      </c>
      <c r="BK163" s="228" t="str">
        <f t="shared" si="693"/>
        <v/>
      </c>
      <c r="BL163" s="311" t="str">
        <f t="shared" si="694"/>
        <v/>
      </c>
      <c r="BM163" s="227" t="str">
        <f t="shared" si="695"/>
        <v/>
      </c>
      <c r="BN163" s="228" t="str">
        <f t="shared" si="696"/>
        <v/>
      </c>
    </row>
    <row r="164" spans="1:66" s="10" customFormat="1" x14ac:dyDescent="0.25">
      <c r="A164" s="66">
        <f t="shared" si="467"/>
        <v>148</v>
      </c>
      <c r="B164" s="67" t="s">
        <v>86</v>
      </c>
      <c r="C164" s="67" t="s">
        <v>66</v>
      </c>
      <c r="D164" s="68" t="s">
        <v>583</v>
      </c>
      <c r="E164" s="67">
        <v>100978</v>
      </c>
      <c r="F164" s="67" t="s">
        <v>584</v>
      </c>
      <c r="G164" s="67" t="s">
        <v>119</v>
      </c>
      <c r="H164" s="69">
        <v>589605.26</v>
      </c>
      <c r="I164" s="69">
        <v>346450.65</v>
      </c>
      <c r="J164" s="69">
        <v>589605.26</v>
      </c>
      <c r="K164" s="69">
        <v>346450.65</v>
      </c>
      <c r="L164" s="67" t="s">
        <v>86</v>
      </c>
      <c r="M164" s="67" t="s">
        <v>86</v>
      </c>
      <c r="N164" s="67" t="s">
        <v>585</v>
      </c>
      <c r="O164" s="67" t="s">
        <v>584</v>
      </c>
      <c r="P164" s="67" t="s">
        <v>86</v>
      </c>
      <c r="Q164" s="67" t="s">
        <v>86</v>
      </c>
      <c r="R164" s="67" t="s">
        <v>86</v>
      </c>
      <c r="S164" s="67" t="s">
        <v>86</v>
      </c>
      <c r="T164" s="67" t="s">
        <v>88</v>
      </c>
      <c r="U164" s="67"/>
      <c r="V164" s="67" t="s">
        <v>274</v>
      </c>
      <c r="W164" s="70" t="s">
        <v>67</v>
      </c>
      <c r="X164" s="71"/>
      <c r="Y164" s="72"/>
      <c r="Z164" s="71"/>
      <c r="AA164" s="72"/>
      <c r="AB164" s="67" t="s">
        <v>71</v>
      </c>
      <c r="AC164" s="67"/>
      <c r="AD164" s="73"/>
      <c r="AE164" s="220"/>
      <c r="AF164" s="221"/>
      <c r="AG164" s="222"/>
      <c r="AH164" s="221"/>
      <c r="AI164" s="222"/>
      <c r="AJ164" s="221"/>
      <c r="AK164" s="222"/>
      <c r="AL164" s="221"/>
      <c r="AM164" s="223"/>
      <c r="AN164" s="223"/>
      <c r="AO164" s="223"/>
      <c r="AP164" s="76" t="s">
        <v>721</v>
      </c>
      <c r="AQ164" s="77"/>
      <c r="AR164" s="78" t="str">
        <f t="shared" ref="AR164" si="697">IF(B164="X",IF(AN164="","Afectat sau NU?",IF(AN164="DA",IF(((AK164+AL164)-(AE164+AF164))*24&lt;-720,"Neinformat",((AK164+AL164)-(AE164+AF164))*24),"Nu a fost afectat producator/consumator")),"")</f>
        <v/>
      </c>
      <c r="AS164" s="79" t="str">
        <f t="shared" ref="AS164" si="698">IF(B164="X",IF(AN164="DA",IF(AR164&lt;6,LEN(TRIM(V164))-LEN(SUBSTITUTE(V164,CHAR(44),""))+1,0),"-"),"")</f>
        <v/>
      </c>
      <c r="AT164" s="82" t="str">
        <f t="shared" ref="AT164" si="699">IF(B164="X",IF(AN164="DA",LEN(TRIM(V164))-LEN(SUBSTITUTE(V164,CHAR(44),""))+1,"-"),"")</f>
        <v/>
      </c>
      <c r="AU164" s="78" t="str">
        <f t="shared" ref="AU164" si="700">IF(B164="X",IF(AN164="","Afectat sau NU?",IF(AN164="DA",IF(((AI164+AJ164)-(AE164+AF164))*24&lt;-720,"Neinformat",((AI164+AJ164)-(AE164+AF164))*24),"Nu a fost afectat producator/consumator")),"")</f>
        <v/>
      </c>
      <c r="AV164" s="79" t="str">
        <f t="shared" ref="AV164" si="701">IF(B164="X",IF(AN164="DA",IF(AU164&lt;6,LEN(TRIM(U164))-LEN(SUBSTITUTE(U164,CHAR(44),""))+1,0),"-"),"")</f>
        <v/>
      </c>
      <c r="AW164" s="80" t="str">
        <f t="shared" ref="AW164" si="702">IF(B164="X",IF(AN164="DA",LEN(TRIM(U164))-LEN(SUBSTITUTE(U164,CHAR(44),""))+1,"-"),"")</f>
        <v/>
      </c>
      <c r="AX164" s="81" t="str">
        <f t="shared" ref="AX164" si="703">IF(B164="X",IF(AN164="","Afectat sau NU?",IF(AN164="DA",((AG164+AH164)-(AE164+AF164))*24,"Nu a fost afectat producator/consumator")),"")</f>
        <v/>
      </c>
      <c r="AY164" s="79" t="str">
        <f t="shared" ref="AY164" si="704">IF(B164="X",IF(AN164="DA",IF(AX164&gt;24,IF(BA164="NU",0,LEN(TRIM(V164))-LEN(SUBSTITUTE(V164,CHAR(44),""))+1),0),"-"),"")</f>
        <v/>
      </c>
      <c r="AZ164" s="80" t="str">
        <f t="shared" ref="AZ164" si="705">IF(B164="X",IF(AN164="DA",IF(AX164&gt;24,LEN(TRIM(V164))-LEN(SUBSTITUTE(V164,CHAR(44),""))+1,0),"-"),"")</f>
        <v/>
      </c>
      <c r="BA164" s="64"/>
      <c r="BB164" s="64"/>
      <c r="BC164" s="64"/>
      <c r="BD164" s="64"/>
      <c r="BE164" s="64"/>
      <c r="BF164" s="83" t="str">
        <f t="shared" ref="BF164" si="706">IF(C164="X",IF(AN164="","Afectat sau NU?",IF(AN164="DA",IF(AK164="","Neinformat",NETWORKDAYS(AK164+AL164,AE164+AF164,$BS$2:$BS$14)-2),"Nu a fost afectat producator/consumator")),"")</f>
        <v>Afectat sau NU?</v>
      </c>
      <c r="BG164" s="79" t="str">
        <f t="shared" ref="BG164" si="707">IF(C164="X",IF(AN164="DA",IF(AND(BF164&gt;=5,AK164&lt;&gt;""),LEN(TRIM(V164))-LEN(SUBSTITUTE(V164,CHAR(44),""))+1,0),"-"),"")</f>
        <v>-</v>
      </c>
      <c r="BH164" s="82" t="str">
        <f t="shared" ref="BH164" si="708">IF(C164="X",IF(AN164="DA",LEN(TRIM(V164))-LEN(SUBSTITUTE(V164,CHAR(44),""))+1,"-"),"")</f>
        <v>-</v>
      </c>
      <c r="BI164" s="83" t="str">
        <f t="shared" ref="BI164" si="709">IF(C164="X",IF(AN164="","Afectat sau NU?",IF(AN164="DA",IF(AI164="","Neinformat",NETWORKDAYS(AI164+AJ164,AE164+AF164,$BS$2:$BS$14)-2),"Nu a fost afectat producator/consumator")),"")</f>
        <v>Afectat sau NU?</v>
      </c>
      <c r="BJ164" s="79" t="str">
        <f t="shared" ref="BJ164" si="710">IF(C164="X",IF(AN164="DA",IF(AND(BI164&gt;=5,AI164&lt;&gt;""),LEN(TRIM(U164))-LEN(SUBSTITUTE(U164,CHAR(44),""))+1,0),"-"),"")</f>
        <v>-</v>
      </c>
      <c r="BK164" s="80" t="str">
        <f t="shared" ref="BK164" si="711">IF(C164="X",IF(AN164="DA",LEN(TRIM(U164))-LEN(SUBSTITUTE(U164,CHAR(44),""))+1,"-"),"")</f>
        <v>-</v>
      </c>
      <c r="BL164" s="370" t="str">
        <f t="shared" ref="BL164" si="712">IF(C164="X",IF(AN164="","Afectat sau NU?",IF(AN164="DA",((AG164+AH164)-(Z164+AA164))*24,"Nu a fost afectat producator/consumator")),"")</f>
        <v>Afectat sau NU?</v>
      </c>
      <c r="BM164" s="79" t="str">
        <f t="shared" ref="BM164" si="713">IF(C164="X",IF(AN164&lt;&gt;"DA","-",IF(AND(AN164="DA",BL164&lt;=0),LEN(TRIM(V164))-LEN(SUBSTITUTE(V164,CHAR(44),""))+1+LEN(TRIM(U164))-LEN(SUBSTITUTE(U164,CHAR(44),""))+1,0)),"")</f>
        <v>-</v>
      </c>
      <c r="BN164" s="80" t="str">
        <f t="shared" ref="BN164" si="714">IF(C164="X",IF(AN164="DA",LEN(TRIM(V164))-LEN(SUBSTITUTE(V164,CHAR(44),""))+1+LEN(TRIM(U164))-LEN(SUBSTITUTE(U164,CHAR(44),""))+1,"-"),"")</f>
        <v>-</v>
      </c>
    </row>
    <row r="165" spans="1:66" s="10" customFormat="1" x14ac:dyDescent="0.25">
      <c r="A165" s="84">
        <f t="shared" si="467"/>
        <v>149</v>
      </c>
      <c r="B165" s="85" t="s">
        <v>86</v>
      </c>
      <c r="C165" s="85" t="s">
        <v>66</v>
      </c>
      <c r="D165" s="86" t="s">
        <v>583</v>
      </c>
      <c r="E165" s="85">
        <v>105179</v>
      </c>
      <c r="F165" s="85" t="s">
        <v>586</v>
      </c>
      <c r="G165" s="85" t="s">
        <v>119</v>
      </c>
      <c r="H165" s="87">
        <v>589606.49</v>
      </c>
      <c r="I165" s="87">
        <v>346458.63</v>
      </c>
      <c r="J165" s="87">
        <v>589606.49</v>
      </c>
      <c r="K165" s="87">
        <v>346458.63</v>
      </c>
      <c r="L165" s="85" t="s">
        <v>86</v>
      </c>
      <c r="M165" s="85" t="s">
        <v>86</v>
      </c>
      <c r="N165" s="85" t="s">
        <v>587</v>
      </c>
      <c r="O165" s="85" t="s">
        <v>586</v>
      </c>
      <c r="P165" s="85" t="s">
        <v>86</v>
      </c>
      <c r="Q165" s="85" t="s">
        <v>86</v>
      </c>
      <c r="R165" s="85" t="s">
        <v>86</v>
      </c>
      <c r="S165" s="85" t="s">
        <v>86</v>
      </c>
      <c r="T165" s="85" t="s">
        <v>88</v>
      </c>
      <c r="U165" s="85"/>
      <c r="V165" s="85" t="s">
        <v>245</v>
      </c>
      <c r="W165" s="88" t="s">
        <v>67</v>
      </c>
      <c r="X165" s="89"/>
      <c r="Y165" s="90"/>
      <c r="Z165" s="89"/>
      <c r="AA165" s="90"/>
      <c r="AB165" s="85" t="s">
        <v>71</v>
      </c>
      <c r="AC165" s="85"/>
      <c r="AD165" s="91"/>
      <c r="AE165" s="230"/>
      <c r="AF165" s="205"/>
      <c r="AG165" s="206"/>
      <c r="AH165" s="205"/>
      <c r="AI165" s="206"/>
      <c r="AJ165" s="205"/>
      <c r="AK165" s="206"/>
      <c r="AL165" s="205"/>
      <c r="AM165" s="207"/>
      <c r="AN165" s="207"/>
      <c r="AO165" s="207"/>
      <c r="AP165" s="94" t="s">
        <v>721</v>
      </c>
      <c r="AQ165" s="77"/>
      <c r="AR165" s="177" t="str">
        <f t="shared" ref="AR165:AR190" si="715">IF(B165="X",IF(AN165="","Afectat sau NU?",IF(AN165="DA",IF(((AK165+AL165)-(AE165+AF165))*24&lt;-720,"Neinformat",((AK165+AL165)-(AE165+AF165))*24),"Nu a fost afectat producator/consumator")),"")</f>
        <v/>
      </c>
      <c r="AS165" s="178" t="str">
        <f t="shared" ref="AS165:AS190" si="716">IF(B165="X",IF(AN165="DA",IF(AR165&lt;6,LEN(TRIM(V165))-LEN(SUBSTITUTE(V165,CHAR(44),""))+1,0),"-"),"")</f>
        <v/>
      </c>
      <c r="AT165" s="179" t="str">
        <f t="shared" ref="AT165:AT190" si="717">IF(B165="X",IF(AN165="DA",LEN(TRIM(V165))-LEN(SUBSTITUTE(V165,CHAR(44),""))+1,"-"),"")</f>
        <v/>
      </c>
      <c r="AU165" s="177" t="str">
        <f t="shared" ref="AU165:AU190" si="718">IF(B165="X",IF(AN165="","Afectat sau NU?",IF(AN165="DA",IF(((AI165+AJ165)-(AE165+AF165))*24&lt;-720,"Neinformat",((AI165+AJ165)-(AE165+AF165))*24),"Nu a fost afectat producator/consumator")),"")</f>
        <v/>
      </c>
      <c r="AV165" s="178" t="str">
        <f t="shared" ref="AV165:AV190" si="719">IF(B165="X",IF(AN165="DA",IF(AU165&lt;6,LEN(TRIM(U165))-LEN(SUBSTITUTE(U165,CHAR(44),""))+1,0),"-"),"")</f>
        <v/>
      </c>
      <c r="AW165" s="180" t="str">
        <f t="shared" ref="AW165:AW190" si="720">IF(B165="X",IF(AN165="DA",LEN(TRIM(U165))-LEN(SUBSTITUTE(U165,CHAR(44),""))+1,"-"),"")</f>
        <v/>
      </c>
      <c r="AX165" s="181" t="str">
        <f t="shared" ref="AX165:AX190" si="721">IF(B165="X",IF(AN165="","Afectat sau NU?",IF(AN165="DA",((AG165+AH165)-(AE165+AF165))*24,"Nu a fost afectat producator/consumator")),"")</f>
        <v/>
      </c>
      <c r="AY165" s="178" t="str">
        <f t="shared" ref="AY165:AY190" si="722">IF(B165="X",IF(AN165="DA",IF(AX165&gt;24,IF(BA165="NU",0,LEN(TRIM(V165))-LEN(SUBSTITUTE(V165,CHAR(44),""))+1),0),"-"),"")</f>
        <v/>
      </c>
      <c r="AZ165" s="180" t="str">
        <f t="shared" ref="AZ165:AZ190" si="723">IF(B165="X",IF(AN165="DA",IF(AX165&gt;24,LEN(TRIM(V165))-LEN(SUBSTITUTE(V165,CHAR(44),""))+1,0),"-"),"")</f>
        <v/>
      </c>
      <c r="BA165" s="64"/>
      <c r="BB165" s="64"/>
      <c r="BC165" s="64"/>
      <c r="BD165" s="64"/>
      <c r="BE165" s="64"/>
      <c r="BF165" s="182" t="str">
        <f t="shared" ref="BF165:BF190" si="724">IF(C165="X",IF(AN165="","Afectat sau NU?",IF(AN165="DA",IF(AK165="","Neinformat",NETWORKDAYS(AK165+AL165,AE165+AF165,$BS$2:$BS$14)-2),"Nu a fost afectat producator/consumator")),"")</f>
        <v>Afectat sau NU?</v>
      </c>
      <c r="BG165" s="178" t="str">
        <f t="shared" ref="BG165:BG190" si="725">IF(C165="X",IF(AN165="DA",IF(AND(BF165&gt;=5,AK165&lt;&gt;""),LEN(TRIM(V165))-LEN(SUBSTITUTE(V165,CHAR(44),""))+1,0),"-"),"")</f>
        <v>-</v>
      </c>
      <c r="BH165" s="179" t="str">
        <f t="shared" ref="BH165:BH190" si="726">IF(C165="X",IF(AN165="DA",LEN(TRIM(V165))-LEN(SUBSTITUTE(V165,CHAR(44),""))+1,"-"),"")</f>
        <v>-</v>
      </c>
      <c r="BI165" s="182" t="str">
        <f t="shared" ref="BI165:BI190" si="727">IF(C165="X",IF(AN165="","Afectat sau NU?",IF(AN165="DA",IF(AI165="","Neinformat",NETWORKDAYS(AI165+AJ165,AE165+AF165,$BS$2:$BS$14)-2),"Nu a fost afectat producator/consumator")),"")</f>
        <v>Afectat sau NU?</v>
      </c>
      <c r="BJ165" s="178" t="str">
        <f t="shared" ref="BJ165:BJ190" si="728">IF(C165="X",IF(AN165="DA",IF(AND(BI165&gt;=5,AI165&lt;&gt;""),LEN(TRIM(U165))-LEN(SUBSTITUTE(U165,CHAR(44),""))+1,0),"-"),"")</f>
        <v>-</v>
      </c>
      <c r="BK165" s="180" t="str">
        <f t="shared" ref="BK165:BK190" si="729">IF(C165="X",IF(AN165="DA",LEN(TRIM(U165))-LEN(SUBSTITUTE(U165,CHAR(44),""))+1,"-"),"")</f>
        <v>-</v>
      </c>
      <c r="BL165" s="183" t="str">
        <f t="shared" ref="BL165:BL190" si="730">IF(C165="X",IF(AN165="","Afectat sau NU?",IF(AN165="DA",((AG165+AH165)-(Z165+AA165))*24,"Nu a fost afectat producator/consumator")),"")</f>
        <v>Afectat sau NU?</v>
      </c>
      <c r="BM165" s="178" t="str">
        <f t="shared" ref="BM165:BM190" si="731">IF(C165="X",IF(AN165&lt;&gt;"DA","-",IF(AND(AN165="DA",BL165&lt;=0),LEN(TRIM(V165))-LEN(SUBSTITUTE(V165,CHAR(44),""))+1+LEN(TRIM(U165))-LEN(SUBSTITUTE(U165,CHAR(44),""))+1,0)),"")</f>
        <v>-</v>
      </c>
      <c r="BN165" s="180" t="str">
        <f t="shared" ref="BN165:BN190" si="732">IF(C165="X",IF(AN165="DA",LEN(TRIM(V165))-LEN(SUBSTITUTE(V165,CHAR(44),""))+1+LEN(TRIM(U165))-LEN(SUBSTITUTE(U165,CHAR(44),""))+1,"-"),"")</f>
        <v>-</v>
      </c>
    </row>
    <row r="166" spans="1:66" s="10" customFormat="1" ht="15" thickBot="1" x14ac:dyDescent="0.3">
      <c r="A166" s="184">
        <f t="shared" si="467"/>
        <v>150</v>
      </c>
      <c r="B166" s="185" t="s">
        <v>86</v>
      </c>
      <c r="C166" s="185" t="s">
        <v>66</v>
      </c>
      <c r="D166" s="186" t="s">
        <v>583</v>
      </c>
      <c r="E166" s="185">
        <v>102179</v>
      </c>
      <c r="F166" s="185" t="s">
        <v>588</v>
      </c>
      <c r="G166" s="185" t="s">
        <v>119</v>
      </c>
      <c r="H166" s="187">
        <v>582902.09</v>
      </c>
      <c r="I166" s="187">
        <v>344014.84</v>
      </c>
      <c r="J166" s="187">
        <v>582902.09</v>
      </c>
      <c r="K166" s="187">
        <v>344014.84</v>
      </c>
      <c r="L166" s="185" t="s">
        <v>86</v>
      </c>
      <c r="M166" s="185" t="s">
        <v>86</v>
      </c>
      <c r="N166" s="185" t="s">
        <v>589</v>
      </c>
      <c r="O166" s="185" t="s">
        <v>588</v>
      </c>
      <c r="P166" s="185" t="s">
        <v>86</v>
      </c>
      <c r="Q166" s="185" t="s">
        <v>86</v>
      </c>
      <c r="R166" s="185" t="s">
        <v>86</v>
      </c>
      <c r="S166" s="185" t="s">
        <v>86</v>
      </c>
      <c r="T166" s="185" t="s">
        <v>88</v>
      </c>
      <c r="U166" s="185"/>
      <c r="V166" s="185" t="s">
        <v>590</v>
      </c>
      <c r="W166" s="188" t="s">
        <v>67</v>
      </c>
      <c r="X166" s="112"/>
      <c r="Y166" s="111"/>
      <c r="Z166" s="112"/>
      <c r="AA166" s="111"/>
      <c r="AB166" s="185" t="s">
        <v>71</v>
      </c>
      <c r="AC166" s="185"/>
      <c r="AD166" s="189"/>
      <c r="AE166" s="231"/>
      <c r="AF166" s="209"/>
      <c r="AG166" s="210"/>
      <c r="AH166" s="209"/>
      <c r="AI166" s="210"/>
      <c r="AJ166" s="209"/>
      <c r="AK166" s="210"/>
      <c r="AL166" s="209"/>
      <c r="AM166" s="211"/>
      <c r="AN166" s="211"/>
      <c r="AO166" s="211"/>
      <c r="AP166" s="114" t="s">
        <v>721</v>
      </c>
      <c r="AQ166" s="77"/>
      <c r="AR166" s="191" t="str">
        <f t="shared" si="715"/>
        <v/>
      </c>
      <c r="AS166" s="192" t="str">
        <f t="shared" si="716"/>
        <v/>
      </c>
      <c r="AT166" s="193" t="str">
        <f t="shared" si="717"/>
        <v/>
      </c>
      <c r="AU166" s="191" t="str">
        <f t="shared" si="718"/>
        <v/>
      </c>
      <c r="AV166" s="192" t="str">
        <f t="shared" si="719"/>
        <v/>
      </c>
      <c r="AW166" s="194" t="str">
        <f t="shared" si="720"/>
        <v/>
      </c>
      <c r="AX166" s="195" t="str">
        <f t="shared" si="721"/>
        <v/>
      </c>
      <c r="AY166" s="192" t="str">
        <f t="shared" si="722"/>
        <v/>
      </c>
      <c r="AZ166" s="194" t="str">
        <f t="shared" si="723"/>
        <v/>
      </c>
      <c r="BA166" s="64"/>
      <c r="BB166" s="64"/>
      <c r="BC166" s="64"/>
      <c r="BD166" s="64"/>
      <c r="BE166" s="64"/>
      <c r="BF166" s="196" t="str">
        <f t="shared" si="724"/>
        <v>Afectat sau NU?</v>
      </c>
      <c r="BG166" s="192" t="str">
        <f t="shared" si="725"/>
        <v>-</v>
      </c>
      <c r="BH166" s="193" t="str">
        <f t="shared" si="726"/>
        <v>-</v>
      </c>
      <c r="BI166" s="196" t="str">
        <f t="shared" si="727"/>
        <v>Afectat sau NU?</v>
      </c>
      <c r="BJ166" s="192" t="str">
        <f t="shared" si="728"/>
        <v>-</v>
      </c>
      <c r="BK166" s="194" t="str">
        <f t="shared" si="729"/>
        <v>-</v>
      </c>
      <c r="BL166" s="197" t="str">
        <f t="shared" si="730"/>
        <v>Afectat sau NU?</v>
      </c>
      <c r="BM166" s="192" t="str">
        <f t="shared" si="731"/>
        <v>-</v>
      </c>
      <c r="BN166" s="194" t="str">
        <f t="shared" si="732"/>
        <v>-</v>
      </c>
    </row>
    <row r="167" spans="1:66" s="10" customFormat="1" x14ac:dyDescent="0.25">
      <c r="A167" s="66">
        <f t="shared" si="467"/>
        <v>151</v>
      </c>
      <c r="B167" s="67" t="s">
        <v>86</v>
      </c>
      <c r="C167" s="67" t="s">
        <v>66</v>
      </c>
      <c r="D167" s="68" t="s">
        <v>591</v>
      </c>
      <c r="E167" s="67">
        <v>105589</v>
      </c>
      <c r="F167" s="67" t="s">
        <v>592</v>
      </c>
      <c r="G167" s="67" t="s">
        <v>119</v>
      </c>
      <c r="H167" s="69">
        <v>590882.06000000006</v>
      </c>
      <c r="I167" s="69">
        <v>338200.31</v>
      </c>
      <c r="J167" s="69">
        <v>590882.06000000006</v>
      </c>
      <c r="K167" s="69">
        <v>338200.31</v>
      </c>
      <c r="L167" s="67" t="s">
        <v>86</v>
      </c>
      <c r="M167" s="67" t="s">
        <v>86</v>
      </c>
      <c r="N167" s="67" t="s">
        <v>593</v>
      </c>
      <c r="O167" s="67" t="s">
        <v>594</v>
      </c>
      <c r="P167" s="67" t="s">
        <v>86</v>
      </c>
      <c r="Q167" s="67" t="s">
        <v>86</v>
      </c>
      <c r="R167" s="67" t="s">
        <v>86</v>
      </c>
      <c r="S167" s="67" t="s">
        <v>86</v>
      </c>
      <c r="T167" s="67" t="s">
        <v>88</v>
      </c>
      <c r="U167" s="67"/>
      <c r="V167" s="67" t="s">
        <v>590</v>
      </c>
      <c r="W167" s="70" t="s">
        <v>595</v>
      </c>
      <c r="X167" s="71"/>
      <c r="Y167" s="72"/>
      <c r="Z167" s="71"/>
      <c r="AA167" s="72"/>
      <c r="AB167" s="67" t="s">
        <v>71</v>
      </c>
      <c r="AC167" s="67"/>
      <c r="AD167" s="73"/>
      <c r="AE167" s="220"/>
      <c r="AF167" s="221"/>
      <c r="AG167" s="222"/>
      <c r="AH167" s="221"/>
      <c r="AI167" s="222"/>
      <c r="AJ167" s="221"/>
      <c r="AK167" s="222"/>
      <c r="AL167" s="221"/>
      <c r="AM167" s="223"/>
      <c r="AN167" s="223"/>
      <c r="AO167" s="223"/>
      <c r="AP167" s="76" t="s">
        <v>721</v>
      </c>
      <c r="AQ167" s="77"/>
      <c r="AR167" s="78" t="str">
        <f t="shared" si="715"/>
        <v/>
      </c>
      <c r="AS167" s="79" t="str">
        <f t="shared" si="716"/>
        <v/>
      </c>
      <c r="AT167" s="82" t="str">
        <f t="shared" si="717"/>
        <v/>
      </c>
      <c r="AU167" s="78" t="str">
        <f t="shared" si="718"/>
        <v/>
      </c>
      <c r="AV167" s="79" t="str">
        <f t="shared" si="719"/>
        <v/>
      </c>
      <c r="AW167" s="80" t="str">
        <f t="shared" si="720"/>
        <v/>
      </c>
      <c r="AX167" s="81" t="str">
        <f t="shared" si="721"/>
        <v/>
      </c>
      <c r="AY167" s="79" t="str">
        <f t="shared" si="722"/>
        <v/>
      </c>
      <c r="AZ167" s="80" t="str">
        <f t="shared" si="723"/>
        <v/>
      </c>
      <c r="BA167" s="64"/>
      <c r="BB167" s="64"/>
      <c r="BC167" s="64"/>
      <c r="BD167" s="64"/>
      <c r="BE167" s="64"/>
      <c r="BF167" s="83" t="str">
        <f t="shared" si="724"/>
        <v>Afectat sau NU?</v>
      </c>
      <c r="BG167" s="79" t="str">
        <f t="shared" si="725"/>
        <v>-</v>
      </c>
      <c r="BH167" s="82" t="str">
        <f t="shared" si="726"/>
        <v>-</v>
      </c>
      <c r="BI167" s="83" t="str">
        <f t="shared" si="727"/>
        <v>Afectat sau NU?</v>
      </c>
      <c r="BJ167" s="79" t="str">
        <f t="shared" si="728"/>
        <v>-</v>
      </c>
      <c r="BK167" s="80" t="str">
        <f t="shared" si="729"/>
        <v>-</v>
      </c>
      <c r="BL167" s="370" t="str">
        <f t="shared" si="730"/>
        <v>Afectat sau NU?</v>
      </c>
      <c r="BM167" s="79" t="str">
        <f t="shared" si="731"/>
        <v>-</v>
      </c>
      <c r="BN167" s="80" t="str">
        <f t="shared" si="732"/>
        <v>-</v>
      </c>
    </row>
    <row r="168" spans="1:66" s="10" customFormat="1" ht="15" thickBot="1" x14ac:dyDescent="0.3">
      <c r="A168" s="184">
        <f t="shared" si="467"/>
        <v>152</v>
      </c>
      <c r="B168" s="185" t="s">
        <v>86</v>
      </c>
      <c r="C168" s="185" t="s">
        <v>66</v>
      </c>
      <c r="D168" s="186" t="s">
        <v>591</v>
      </c>
      <c r="E168" s="185">
        <v>105589</v>
      </c>
      <c r="F168" s="185" t="s">
        <v>592</v>
      </c>
      <c r="G168" s="185" t="s">
        <v>119</v>
      </c>
      <c r="H168" s="187">
        <v>590882.06000000006</v>
      </c>
      <c r="I168" s="187">
        <v>338200.31</v>
      </c>
      <c r="J168" s="187">
        <v>590882.06000000006</v>
      </c>
      <c r="K168" s="187">
        <v>338200.31</v>
      </c>
      <c r="L168" s="185" t="s">
        <v>86</v>
      </c>
      <c r="M168" s="185" t="s">
        <v>86</v>
      </c>
      <c r="N168" s="185" t="s">
        <v>596</v>
      </c>
      <c r="O168" s="185" t="s">
        <v>597</v>
      </c>
      <c r="P168" s="185" t="s">
        <v>86</v>
      </c>
      <c r="Q168" s="185" t="s">
        <v>86</v>
      </c>
      <c r="R168" s="185" t="s">
        <v>86</v>
      </c>
      <c r="S168" s="185" t="s">
        <v>86</v>
      </c>
      <c r="T168" s="185" t="s">
        <v>88</v>
      </c>
      <c r="U168" s="185"/>
      <c r="V168" s="185" t="s">
        <v>245</v>
      </c>
      <c r="W168" s="188" t="s">
        <v>595</v>
      </c>
      <c r="X168" s="112"/>
      <c r="Y168" s="111"/>
      <c r="Z168" s="112"/>
      <c r="AA168" s="111"/>
      <c r="AB168" s="185" t="s">
        <v>71</v>
      </c>
      <c r="AC168" s="185"/>
      <c r="AD168" s="189"/>
      <c r="AE168" s="231"/>
      <c r="AF168" s="209"/>
      <c r="AG168" s="210"/>
      <c r="AH168" s="209"/>
      <c r="AI168" s="210"/>
      <c r="AJ168" s="209"/>
      <c r="AK168" s="210"/>
      <c r="AL168" s="209"/>
      <c r="AM168" s="211"/>
      <c r="AN168" s="211"/>
      <c r="AO168" s="211"/>
      <c r="AP168" s="114" t="s">
        <v>721</v>
      </c>
      <c r="AQ168" s="77"/>
      <c r="AR168" s="191" t="str">
        <f t="shared" si="715"/>
        <v/>
      </c>
      <c r="AS168" s="192" t="str">
        <f t="shared" si="716"/>
        <v/>
      </c>
      <c r="AT168" s="193" t="str">
        <f t="shared" si="717"/>
        <v/>
      </c>
      <c r="AU168" s="191" t="str">
        <f t="shared" si="718"/>
        <v/>
      </c>
      <c r="AV168" s="192" t="str">
        <f t="shared" si="719"/>
        <v/>
      </c>
      <c r="AW168" s="194" t="str">
        <f t="shared" si="720"/>
        <v/>
      </c>
      <c r="AX168" s="195" t="str">
        <f t="shared" si="721"/>
        <v/>
      </c>
      <c r="AY168" s="192" t="str">
        <f t="shared" si="722"/>
        <v/>
      </c>
      <c r="AZ168" s="194" t="str">
        <f t="shared" si="723"/>
        <v/>
      </c>
      <c r="BA168" s="64"/>
      <c r="BB168" s="64"/>
      <c r="BC168" s="64"/>
      <c r="BD168" s="64"/>
      <c r="BE168" s="64"/>
      <c r="BF168" s="196" t="str">
        <f t="shared" si="724"/>
        <v>Afectat sau NU?</v>
      </c>
      <c r="BG168" s="192" t="str">
        <f t="shared" si="725"/>
        <v>-</v>
      </c>
      <c r="BH168" s="193" t="str">
        <f t="shared" si="726"/>
        <v>-</v>
      </c>
      <c r="BI168" s="196" t="str">
        <f t="shared" si="727"/>
        <v>Afectat sau NU?</v>
      </c>
      <c r="BJ168" s="192" t="str">
        <f t="shared" si="728"/>
        <v>-</v>
      </c>
      <c r="BK168" s="194" t="str">
        <f t="shared" si="729"/>
        <v>-</v>
      </c>
      <c r="BL168" s="197" t="str">
        <f t="shared" si="730"/>
        <v>Afectat sau NU?</v>
      </c>
      <c r="BM168" s="192" t="str">
        <f t="shared" si="731"/>
        <v>-</v>
      </c>
      <c r="BN168" s="194" t="str">
        <f t="shared" si="732"/>
        <v>-</v>
      </c>
    </row>
    <row r="169" spans="1:66" s="10" customFormat="1" ht="43.5" thickBot="1" x14ac:dyDescent="0.3">
      <c r="A169" s="140">
        <f t="shared" si="467"/>
        <v>153</v>
      </c>
      <c r="B169" s="141" t="s">
        <v>86</v>
      </c>
      <c r="C169" s="141" t="s">
        <v>66</v>
      </c>
      <c r="D169" s="142" t="s">
        <v>598</v>
      </c>
      <c r="E169" s="141">
        <v>105428</v>
      </c>
      <c r="F169" s="141" t="s">
        <v>599</v>
      </c>
      <c r="G169" s="141" t="s">
        <v>119</v>
      </c>
      <c r="H169" s="143">
        <v>595033.81999999995</v>
      </c>
      <c r="I169" s="143">
        <v>336741.93</v>
      </c>
      <c r="J169" s="143">
        <v>595033.81999999995</v>
      </c>
      <c r="K169" s="143">
        <v>336741.93</v>
      </c>
      <c r="L169" s="141" t="s">
        <v>86</v>
      </c>
      <c r="M169" s="141" t="s">
        <v>86</v>
      </c>
      <c r="N169" s="141" t="s">
        <v>600</v>
      </c>
      <c r="O169" s="141" t="s">
        <v>599</v>
      </c>
      <c r="P169" s="141" t="s">
        <v>86</v>
      </c>
      <c r="Q169" s="141" t="s">
        <v>86</v>
      </c>
      <c r="R169" s="141" t="s">
        <v>86</v>
      </c>
      <c r="S169" s="141" t="s">
        <v>86</v>
      </c>
      <c r="T169" s="141" t="s">
        <v>88</v>
      </c>
      <c r="U169" s="141"/>
      <c r="V169" s="141" t="s">
        <v>590</v>
      </c>
      <c r="W169" s="144" t="s">
        <v>885</v>
      </c>
      <c r="X169" s="145"/>
      <c r="Y169" s="146"/>
      <c r="Z169" s="145"/>
      <c r="AA169" s="146"/>
      <c r="AB169" s="141" t="s">
        <v>71</v>
      </c>
      <c r="AC169" s="141"/>
      <c r="AD169" s="147" t="s">
        <v>896</v>
      </c>
      <c r="AE169" s="312"/>
      <c r="AF169" s="313"/>
      <c r="AG169" s="314"/>
      <c r="AH169" s="313"/>
      <c r="AI169" s="314"/>
      <c r="AJ169" s="313"/>
      <c r="AK169" s="314"/>
      <c r="AL169" s="313"/>
      <c r="AM169" s="271"/>
      <c r="AN169" s="271"/>
      <c r="AO169" s="271"/>
      <c r="AP169" s="150" t="s">
        <v>195</v>
      </c>
      <c r="AQ169" s="77"/>
      <c r="AR169" s="151" t="str">
        <f t="shared" si="715"/>
        <v/>
      </c>
      <c r="AS169" s="152" t="str">
        <f t="shared" si="716"/>
        <v/>
      </c>
      <c r="AT169" s="155" t="str">
        <f t="shared" si="717"/>
        <v/>
      </c>
      <c r="AU169" s="151" t="str">
        <f t="shared" si="718"/>
        <v/>
      </c>
      <c r="AV169" s="152" t="str">
        <f t="shared" si="719"/>
        <v/>
      </c>
      <c r="AW169" s="153" t="str">
        <f t="shared" si="720"/>
        <v/>
      </c>
      <c r="AX169" s="154" t="str">
        <f t="shared" si="721"/>
        <v/>
      </c>
      <c r="AY169" s="152" t="str">
        <f t="shared" si="722"/>
        <v/>
      </c>
      <c r="AZ169" s="153" t="str">
        <f t="shared" si="723"/>
        <v/>
      </c>
      <c r="BA169" s="64"/>
      <c r="BB169" s="64"/>
      <c r="BC169" s="64"/>
      <c r="BD169" s="64"/>
      <c r="BE169" s="64"/>
      <c r="BF169" s="156" t="str">
        <f t="shared" si="724"/>
        <v>Afectat sau NU?</v>
      </c>
      <c r="BG169" s="152" t="str">
        <f t="shared" si="725"/>
        <v>-</v>
      </c>
      <c r="BH169" s="155" t="str">
        <f t="shared" si="726"/>
        <v>-</v>
      </c>
      <c r="BI169" s="156" t="str">
        <f t="shared" si="727"/>
        <v>Afectat sau NU?</v>
      </c>
      <c r="BJ169" s="152" t="str">
        <f t="shared" si="728"/>
        <v>-</v>
      </c>
      <c r="BK169" s="153" t="str">
        <f t="shared" si="729"/>
        <v>-</v>
      </c>
      <c r="BL169" s="157" t="str">
        <f t="shared" si="730"/>
        <v>Afectat sau NU?</v>
      </c>
      <c r="BM169" s="152" t="str">
        <f t="shared" si="731"/>
        <v>-</v>
      </c>
      <c r="BN169" s="153" t="str">
        <f t="shared" si="732"/>
        <v>-</v>
      </c>
    </row>
    <row r="170" spans="1:66" s="10" customFormat="1" ht="15" thickBot="1" x14ac:dyDescent="0.3">
      <c r="A170" s="158">
        <f t="shared" si="467"/>
        <v>154</v>
      </c>
      <c r="B170" s="159" t="s">
        <v>86</v>
      </c>
      <c r="C170" s="159" t="s">
        <v>66</v>
      </c>
      <c r="D170" s="160" t="s">
        <v>602</v>
      </c>
      <c r="E170" s="159">
        <v>151914</v>
      </c>
      <c r="F170" s="159" t="s">
        <v>603</v>
      </c>
      <c r="G170" s="159" t="s">
        <v>604</v>
      </c>
      <c r="H170" s="161">
        <v>543275.88</v>
      </c>
      <c r="I170" s="161">
        <v>310029.43</v>
      </c>
      <c r="J170" s="161">
        <v>543275.88</v>
      </c>
      <c r="K170" s="161">
        <v>310029.43</v>
      </c>
      <c r="L170" s="159" t="s">
        <v>86</v>
      </c>
      <c r="M170" s="159" t="s">
        <v>86</v>
      </c>
      <c r="N170" s="159" t="s">
        <v>605</v>
      </c>
      <c r="O170" s="159" t="s">
        <v>603</v>
      </c>
      <c r="P170" s="159" t="s">
        <v>86</v>
      </c>
      <c r="Q170" s="159" t="s">
        <v>86</v>
      </c>
      <c r="R170" s="159" t="s">
        <v>86</v>
      </c>
      <c r="S170" s="159" t="s">
        <v>86</v>
      </c>
      <c r="T170" s="159" t="s">
        <v>88</v>
      </c>
      <c r="U170" s="159"/>
      <c r="V170" s="159" t="s">
        <v>245</v>
      </c>
      <c r="W170" s="162" t="s">
        <v>194</v>
      </c>
      <c r="X170" s="163"/>
      <c r="Y170" s="164"/>
      <c r="Z170" s="163"/>
      <c r="AA170" s="164"/>
      <c r="AB170" s="159" t="s">
        <v>71</v>
      </c>
      <c r="AC170" s="159"/>
      <c r="AD170" s="165"/>
      <c r="AE170" s="292"/>
      <c r="AF170" s="293"/>
      <c r="AG170" s="294"/>
      <c r="AH170" s="293"/>
      <c r="AI170" s="294"/>
      <c r="AJ170" s="293"/>
      <c r="AK170" s="294"/>
      <c r="AL170" s="293"/>
      <c r="AM170" s="286"/>
      <c r="AN170" s="286"/>
      <c r="AO170" s="286"/>
      <c r="AP170" s="168" t="s">
        <v>195</v>
      </c>
      <c r="AQ170" s="77"/>
      <c r="AR170" s="151" t="str">
        <f t="shared" si="715"/>
        <v/>
      </c>
      <c r="AS170" s="152" t="str">
        <f t="shared" si="716"/>
        <v/>
      </c>
      <c r="AT170" s="155" t="str">
        <f t="shared" si="717"/>
        <v/>
      </c>
      <c r="AU170" s="151" t="str">
        <f t="shared" si="718"/>
        <v/>
      </c>
      <c r="AV170" s="152" t="str">
        <f t="shared" si="719"/>
        <v/>
      </c>
      <c r="AW170" s="153" t="str">
        <f t="shared" si="720"/>
        <v/>
      </c>
      <c r="AX170" s="154" t="str">
        <f t="shared" si="721"/>
        <v/>
      </c>
      <c r="AY170" s="152" t="str">
        <f t="shared" si="722"/>
        <v/>
      </c>
      <c r="AZ170" s="153" t="str">
        <f t="shared" si="723"/>
        <v/>
      </c>
      <c r="BA170" s="64"/>
      <c r="BB170" s="64"/>
      <c r="BC170" s="64"/>
      <c r="BD170" s="64"/>
      <c r="BE170" s="64"/>
      <c r="BF170" s="156" t="str">
        <f t="shared" si="724"/>
        <v>Afectat sau NU?</v>
      </c>
      <c r="BG170" s="152" t="str">
        <f t="shared" si="725"/>
        <v>-</v>
      </c>
      <c r="BH170" s="155" t="str">
        <f t="shared" si="726"/>
        <v>-</v>
      </c>
      <c r="BI170" s="156" t="str">
        <f t="shared" si="727"/>
        <v>Afectat sau NU?</v>
      </c>
      <c r="BJ170" s="152" t="str">
        <f t="shared" si="728"/>
        <v>-</v>
      </c>
      <c r="BK170" s="153" t="str">
        <f t="shared" si="729"/>
        <v>-</v>
      </c>
      <c r="BL170" s="157" t="str">
        <f t="shared" si="730"/>
        <v>Afectat sau NU?</v>
      </c>
      <c r="BM170" s="152" t="str">
        <f t="shared" si="731"/>
        <v>-</v>
      </c>
      <c r="BN170" s="153" t="str">
        <f t="shared" si="732"/>
        <v>-</v>
      </c>
    </row>
    <row r="171" spans="1:66" s="10" customFormat="1" x14ac:dyDescent="0.25">
      <c r="A171" s="66">
        <f t="shared" si="467"/>
        <v>155</v>
      </c>
      <c r="B171" s="67" t="s">
        <v>86</v>
      </c>
      <c r="C171" s="67" t="s">
        <v>66</v>
      </c>
      <c r="D171" s="68" t="s">
        <v>606</v>
      </c>
      <c r="E171" s="67">
        <v>151914</v>
      </c>
      <c r="F171" s="67" t="s">
        <v>603</v>
      </c>
      <c r="G171" s="67" t="s">
        <v>604</v>
      </c>
      <c r="H171" s="69">
        <v>543275.88</v>
      </c>
      <c r="I171" s="69">
        <v>310029.43</v>
      </c>
      <c r="J171" s="69">
        <v>543275.88</v>
      </c>
      <c r="K171" s="69">
        <v>310029.43</v>
      </c>
      <c r="L171" s="67" t="s">
        <v>86</v>
      </c>
      <c r="M171" s="67" t="s">
        <v>86</v>
      </c>
      <c r="N171" s="67" t="s">
        <v>605</v>
      </c>
      <c r="O171" s="67" t="s">
        <v>603</v>
      </c>
      <c r="P171" s="67" t="s">
        <v>86</v>
      </c>
      <c r="Q171" s="67" t="s">
        <v>86</v>
      </c>
      <c r="R171" s="67" t="s">
        <v>86</v>
      </c>
      <c r="S171" s="67" t="s">
        <v>86</v>
      </c>
      <c r="T171" s="67" t="s">
        <v>88</v>
      </c>
      <c r="U171" s="67"/>
      <c r="V171" s="67" t="s">
        <v>245</v>
      </c>
      <c r="W171" s="70" t="s">
        <v>194</v>
      </c>
      <c r="X171" s="71"/>
      <c r="Y171" s="72"/>
      <c r="Z171" s="71"/>
      <c r="AA171" s="72"/>
      <c r="AB171" s="67" t="s">
        <v>71</v>
      </c>
      <c r="AC171" s="67"/>
      <c r="AD171" s="73"/>
      <c r="AE171" s="315"/>
      <c r="AF171" s="221"/>
      <c r="AG171" s="222"/>
      <c r="AH171" s="221"/>
      <c r="AI171" s="222"/>
      <c r="AJ171" s="221"/>
      <c r="AK171" s="222"/>
      <c r="AL171" s="221"/>
      <c r="AM171" s="223"/>
      <c r="AN171" s="223"/>
      <c r="AO171" s="223"/>
      <c r="AP171" s="76" t="s">
        <v>195</v>
      </c>
      <c r="AQ171" s="77"/>
      <c r="AR171" s="78" t="str">
        <f t="shared" si="715"/>
        <v/>
      </c>
      <c r="AS171" s="79" t="str">
        <f t="shared" si="716"/>
        <v/>
      </c>
      <c r="AT171" s="82" t="str">
        <f t="shared" si="717"/>
        <v/>
      </c>
      <c r="AU171" s="78" t="str">
        <f t="shared" si="718"/>
        <v/>
      </c>
      <c r="AV171" s="79" t="str">
        <f t="shared" si="719"/>
        <v/>
      </c>
      <c r="AW171" s="80" t="str">
        <f t="shared" si="720"/>
        <v/>
      </c>
      <c r="AX171" s="81" t="str">
        <f t="shared" si="721"/>
        <v/>
      </c>
      <c r="AY171" s="79" t="str">
        <f t="shared" si="722"/>
        <v/>
      </c>
      <c r="AZ171" s="80" t="str">
        <f t="shared" si="723"/>
        <v/>
      </c>
      <c r="BA171" s="64"/>
      <c r="BB171" s="64"/>
      <c r="BC171" s="64"/>
      <c r="BD171" s="64"/>
      <c r="BE171" s="64"/>
      <c r="BF171" s="100" t="str">
        <f t="shared" si="724"/>
        <v>Afectat sau NU?</v>
      </c>
      <c r="BG171" s="96" t="str">
        <f t="shared" si="725"/>
        <v>-</v>
      </c>
      <c r="BH171" s="99" t="str">
        <f t="shared" si="726"/>
        <v>-</v>
      </c>
      <c r="BI171" s="100" t="str">
        <f t="shared" si="727"/>
        <v>Afectat sau NU?</v>
      </c>
      <c r="BJ171" s="96" t="str">
        <f t="shared" si="728"/>
        <v>-</v>
      </c>
      <c r="BK171" s="97" t="str">
        <f t="shared" si="729"/>
        <v>-</v>
      </c>
      <c r="BL171" s="101" t="str">
        <f t="shared" si="730"/>
        <v>Afectat sau NU?</v>
      </c>
      <c r="BM171" s="96" t="str">
        <f t="shared" si="731"/>
        <v>-</v>
      </c>
      <c r="BN171" s="97" t="str">
        <f t="shared" si="732"/>
        <v>-</v>
      </c>
    </row>
    <row r="172" spans="1:66" s="10" customFormat="1" ht="15" thickBot="1" x14ac:dyDescent="0.3">
      <c r="A172" s="184">
        <f t="shared" si="467"/>
        <v>156</v>
      </c>
      <c r="B172" s="185" t="s">
        <v>86</v>
      </c>
      <c r="C172" s="185" t="s">
        <v>66</v>
      </c>
      <c r="D172" s="186" t="s">
        <v>606</v>
      </c>
      <c r="E172" s="185">
        <v>104234</v>
      </c>
      <c r="F172" s="185" t="s">
        <v>607</v>
      </c>
      <c r="G172" s="185" t="s">
        <v>608</v>
      </c>
      <c r="H172" s="187">
        <v>543811.16</v>
      </c>
      <c r="I172" s="187">
        <v>313253.82</v>
      </c>
      <c r="J172" s="187">
        <v>543811.16</v>
      </c>
      <c r="K172" s="187">
        <v>313253.82</v>
      </c>
      <c r="L172" s="185" t="s">
        <v>86</v>
      </c>
      <c r="M172" s="185" t="s">
        <v>86</v>
      </c>
      <c r="N172" s="185" t="s">
        <v>609</v>
      </c>
      <c r="O172" s="185" t="s">
        <v>610</v>
      </c>
      <c r="P172" s="185" t="s">
        <v>86</v>
      </c>
      <c r="Q172" s="185" t="s">
        <v>86</v>
      </c>
      <c r="R172" s="185" t="s">
        <v>86</v>
      </c>
      <c r="S172" s="185" t="s">
        <v>86</v>
      </c>
      <c r="T172" s="185" t="s">
        <v>97</v>
      </c>
      <c r="U172" s="185"/>
      <c r="V172" s="185" t="s">
        <v>611</v>
      </c>
      <c r="W172" s="188" t="s">
        <v>194</v>
      </c>
      <c r="X172" s="112"/>
      <c r="Y172" s="111"/>
      <c r="Z172" s="112"/>
      <c r="AA172" s="111"/>
      <c r="AB172" s="185" t="s">
        <v>71</v>
      </c>
      <c r="AC172" s="185"/>
      <c r="AD172" s="189"/>
      <c r="AE172" s="208"/>
      <c r="AF172" s="209"/>
      <c r="AG172" s="210"/>
      <c r="AH172" s="209"/>
      <c r="AI172" s="210"/>
      <c r="AJ172" s="209"/>
      <c r="AK172" s="210"/>
      <c r="AL172" s="209"/>
      <c r="AM172" s="211"/>
      <c r="AN172" s="211"/>
      <c r="AO172" s="211"/>
      <c r="AP172" s="114" t="s">
        <v>195</v>
      </c>
      <c r="AQ172" s="77"/>
      <c r="AR172" s="191" t="str">
        <f t="shared" si="715"/>
        <v/>
      </c>
      <c r="AS172" s="192" t="str">
        <f t="shared" si="716"/>
        <v/>
      </c>
      <c r="AT172" s="193" t="str">
        <f t="shared" si="717"/>
        <v/>
      </c>
      <c r="AU172" s="191" t="str">
        <f t="shared" si="718"/>
        <v/>
      </c>
      <c r="AV172" s="192" t="str">
        <f t="shared" si="719"/>
        <v/>
      </c>
      <c r="AW172" s="194" t="str">
        <f t="shared" si="720"/>
        <v/>
      </c>
      <c r="AX172" s="195" t="str">
        <f t="shared" si="721"/>
        <v/>
      </c>
      <c r="AY172" s="192" t="str">
        <f t="shared" si="722"/>
        <v/>
      </c>
      <c r="AZ172" s="194" t="str">
        <f t="shared" si="723"/>
        <v/>
      </c>
      <c r="BA172" s="64"/>
      <c r="BB172" s="64"/>
      <c r="BC172" s="64"/>
      <c r="BD172" s="64"/>
      <c r="BE172" s="64"/>
      <c r="BF172" s="229" t="str">
        <f t="shared" si="724"/>
        <v>Afectat sau NU?</v>
      </c>
      <c r="BG172" s="227" t="str">
        <f t="shared" si="725"/>
        <v>-</v>
      </c>
      <c r="BH172" s="309" t="str">
        <f t="shared" si="726"/>
        <v>-</v>
      </c>
      <c r="BI172" s="229" t="str">
        <f t="shared" si="727"/>
        <v>Afectat sau NU?</v>
      </c>
      <c r="BJ172" s="227" t="str">
        <f t="shared" si="728"/>
        <v>-</v>
      </c>
      <c r="BK172" s="228" t="str">
        <f t="shared" si="729"/>
        <v>-</v>
      </c>
      <c r="BL172" s="311" t="str">
        <f t="shared" si="730"/>
        <v>Afectat sau NU?</v>
      </c>
      <c r="BM172" s="227" t="str">
        <f t="shared" si="731"/>
        <v>-</v>
      </c>
      <c r="BN172" s="228" t="str">
        <f t="shared" si="732"/>
        <v>-</v>
      </c>
    </row>
    <row r="173" spans="1:66" s="10" customFormat="1" ht="243" thickBot="1" x14ac:dyDescent="0.3">
      <c r="A173" s="123">
        <f t="shared" si="467"/>
        <v>157</v>
      </c>
      <c r="B173" s="124" t="s">
        <v>86</v>
      </c>
      <c r="C173" s="124" t="s">
        <v>66</v>
      </c>
      <c r="D173" s="125" t="s">
        <v>612</v>
      </c>
      <c r="E173" s="124">
        <v>403</v>
      </c>
      <c r="F173" s="124" t="s">
        <v>71</v>
      </c>
      <c r="G173" s="124" t="s">
        <v>71</v>
      </c>
      <c r="H173" s="126">
        <v>580043.31999999995</v>
      </c>
      <c r="I173" s="126">
        <v>331375.90000000002</v>
      </c>
      <c r="J173" s="126">
        <v>580043.31999999995</v>
      </c>
      <c r="K173" s="126">
        <v>331375.90000000002</v>
      </c>
      <c r="L173" s="124" t="s">
        <v>86</v>
      </c>
      <c r="M173" s="124" t="s">
        <v>86</v>
      </c>
      <c r="N173" s="124" t="s">
        <v>613</v>
      </c>
      <c r="O173" s="124" t="s">
        <v>614</v>
      </c>
      <c r="P173" s="124" t="s">
        <v>86</v>
      </c>
      <c r="Q173" s="124" t="s">
        <v>86</v>
      </c>
      <c r="R173" s="124" t="s">
        <v>86</v>
      </c>
      <c r="S173" s="124" t="s">
        <v>86</v>
      </c>
      <c r="T173" s="124" t="s">
        <v>88</v>
      </c>
      <c r="U173" s="124" t="s">
        <v>870</v>
      </c>
      <c r="V173" s="124" t="s">
        <v>129</v>
      </c>
      <c r="W173" s="127" t="s">
        <v>615</v>
      </c>
      <c r="X173" s="128">
        <v>44335</v>
      </c>
      <c r="Y173" s="129">
        <v>0.41666666666666669</v>
      </c>
      <c r="Z173" s="128">
        <v>44354</v>
      </c>
      <c r="AA173" s="129">
        <v>0.41666666666666669</v>
      </c>
      <c r="AB173" s="124" t="s">
        <v>71</v>
      </c>
      <c r="AC173" s="124" t="s">
        <v>314</v>
      </c>
      <c r="AD173" s="130"/>
      <c r="AE173" s="343">
        <v>44335</v>
      </c>
      <c r="AF173" s="273">
        <v>0.44791666666666669</v>
      </c>
      <c r="AG173" s="274">
        <v>44354</v>
      </c>
      <c r="AH173" s="273">
        <v>0.41319444444444442</v>
      </c>
      <c r="AI173" s="274">
        <v>44327</v>
      </c>
      <c r="AJ173" s="273">
        <v>0.46388888888888885</v>
      </c>
      <c r="AK173" s="274">
        <v>44327</v>
      </c>
      <c r="AL173" s="273">
        <v>0.45555555555555555</v>
      </c>
      <c r="AM173" s="275" t="s">
        <v>856</v>
      </c>
      <c r="AN173" s="275" t="s">
        <v>835</v>
      </c>
      <c r="AO173" s="276"/>
      <c r="AP173" s="132" t="s">
        <v>721</v>
      </c>
      <c r="AQ173" s="77"/>
      <c r="AR173" s="151" t="str">
        <f t="shared" si="715"/>
        <v/>
      </c>
      <c r="AS173" s="152" t="str">
        <f t="shared" si="716"/>
        <v/>
      </c>
      <c r="AT173" s="155" t="str">
        <f t="shared" si="717"/>
        <v/>
      </c>
      <c r="AU173" s="151" t="str">
        <f t="shared" si="718"/>
        <v/>
      </c>
      <c r="AV173" s="152" t="str">
        <f t="shared" si="719"/>
        <v/>
      </c>
      <c r="AW173" s="153" t="str">
        <f t="shared" si="720"/>
        <v/>
      </c>
      <c r="AX173" s="154" t="str">
        <f t="shared" si="721"/>
        <v/>
      </c>
      <c r="AY173" s="152" t="str">
        <f t="shared" si="722"/>
        <v/>
      </c>
      <c r="AZ173" s="153" t="str">
        <f t="shared" si="723"/>
        <v/>
      </c>
      <c r="BA173" s="64"/>
      <c r="BB173" s="64"/>
      <c r="BC173" s="64"/>
      <c r="BD173" s="64"/>
      <c r="BE173" s="64"/>
      <c r="BF173" s="156" t="str">
        <f t="shared" si="724"/>
        <v>Nu a fost afectat producator/consumator</v>
      </c>
      <c r="BG173" s="152" t="str">
        <f t="shared" si="725"/>
        <v>-</v>
      </c>
      <c r="BH173" s="155" t="str">
        <f t="shared" si="726"/>
        <v>-</v>
      </c>
      <c r="BI173" s="156" t="str">
        <f t="shared" si="727"/>
        <v>Nu a fost afectat producator/consumator</v>
      </c>
      <c r="BJ173" s="152" t="str">
        <f t="shared" si="728"/>
        <v>-</v>
      </c>
      <c r="BK173" s="153" t="str">
        <f t="shared" si="729"/>
        <v>-</v>
      </c>
      <c r="BL173" s="157" t="str">
        <f t="shared" si="730"/>
        <v>Nu a fost afectat producator/consumator</v>
      </c>
      <c r="BM173" s="152" t="str">
        <f t="shared" si="731"/>
        <v>-</v>
      </c>
      <c r="BN173" s="153" t="str">
        <f t="shared" si="732"/>
        <v>-</v>
      </c>
    </row>
    <row r="174" spans="1:66" s="10" customFormat="1" ht="15" thickBot="1" x14ac:dyDescent="0.3">
      <c r="A174" s="140">
        <f t="shared" si="467"/>
        <v>158</v>
      </c>
      <c r="B174" s="141" t="s">
        <v>86</v>
      </c>
      <c r="C174" s="141" t="s">
        <v>66</v>
      </c>
      <c r="D174" s="142" t="s">
        <v>616</v>
      </c>
      <c r="E174" s="141">
        <v>179258</v>
      </c>
      <c r="F174" s="141" t="s">
        <v>617</v>
      </c>
      <c r="G174" s="141" t="s">
        <v>119</v>
      </c>
      <c r="H174" s="143">
        <v>577613.28</v>
      </c>
      <c r="I174" s="143">
        <v>325145.01</v>
      </c>
      <c r="J174" s="143">
        <v>577613.28</v>
      </c>
      <c r="K174" s="143">
        <v>325145.01</v>
      </c>
      <c r="L174" s="141" t="s">
        <v>86</v>
      </c>
      <c r="M174" s="141" t="s">
        <v>86</v>
      </c>
      <c r="N174" s="141" t="s">
        <v>618</v>
      </c>
      <c r="O174" s="141" t="s">
        <v>619</v>
      </c>
      <c r="P174" s="141" t="s">
        <v>86</v>
      </c>
      <c r="Q174" s="141" t="s">
        <v>86</v>
      </c>
      <c r="R174" s="141" t="s">
        <v>86</v>
      </c>
      <c r="S174" s="141" t="s">
        <v>86</v>
      </c>
      <c r="T174" s="141" t="s">
        <v>88</v>
      </c>
      <c r="U174" s="141"/>
      <c r="V174" s="141" t="s">
        <v>590</v>
      </c>
      <c r="W174" s="144" t="s">
        <v>615</v>
      </c>
      <c r="X174" s="145"/>
      <c r="Y174" s="146"/>
      <c r="Z174" s="145"/>
      <c r="AA174" s="146"/>
      <c r="AB174" s="141" t="s">
        <v>71</v>
      </c>
      <c r="AC174" s="141"/>
      <c r="AD174" s="147"/>
      <c r="AE174" s="312"/>
      <c r="AF174" s="313"/>
      <c r="AG174" s="314"/>
      <c r="AH174" s="313"/>
      <c r="AI174" s="314"/>
      <c r="AJ174" s="313"/>
      <c r="AK174" s="314"/>
      <c r="AL174" s="313"/>
      <c r="AM174" s="271"/>
      <c r="AN174" s="271"/>
      <c r="AO174" s="271"/>
      <c r="AP174" s="150" t="s">
        <v>195</v>
      </c>
      <c r="AQ174" s="77"/>
      <c r="AR174" s="151" t="str">
        <f t="shared" si="715"/>
        <v/>
      </c>
      <c r="AS174" s="152" t="str">
        <f t="shared" si="716"/>
        <v/>
      </c>
      <c r="AT174" s="155" t="str">
        <f t="shared" si="717"/>
        <v/>
      </c>
      <c r="AU174" s="151" t="str">
        <f t="shared" si="718"/>
        <v/>
      </c>
      <c r="AV174" s="152" t="str">
        <f t="shared" si="719"/>
        <v/>
      </c>
      <c r="AW174" s="153" t="str">
        <f t="shared" si="720"/>
        <v/>
      </c>
      <c r="AX174" s="154" t="str">
        <f t="shared" si="721"/>
        <v/>
      </c>
      <c r="AY174" s="152" t="str">
        <f t="shared" si="722"/>
        <v/>
      </c>
      <c r="AZ174" s="153" t="str">
        <f t="shared" si="723"/>
        <v/>
      </c>
      <c r="BA174" s="64"/>
      <c r="BB174" s="64"/>
      <c r="BC174" s="64"/>
      <c r="BD174" s="64"/>
      <c r="BE174" s="64"/>
      <c r="BF174" s="138" t="str">
        <f t="shared" si="724"/>
        <v>Afectat sau NU?</v>
      </c>
      <c r="BG174" s="134" t="str">
        <f t="shared" si="725"/>
        <v>-</v>
      </c>
      <c r="BH174" s="137" t="str">
        <f t="shared" si="726"/>
        <v>-</v>
      </c>
      <c r="BI174" s="138" t="str">
        <f t="shared" si="727"/>
        <v>Afectat sau NU?</v>
      </c>
      <c r="BJ174" s="134" t="str">
        <f t="shared" si="728"/>
        <v>-</v>
      </c>
      <c r="BK174" s="135" t="str">
        <f t="shared" si="729"/>
        <v>-</v>
      </c>
      <c r="BL174" s="139" t="str">
        <f t="shared" si="730"/>
        <v>Afectat sau NU?</v>
      </c>
      <c r="BM174" s="134" t="str">
        <f t="shared" si="731"/>
        <v>-</v>
      </c>
      <c r="BN174" s="135" t="str">
        <f t="shared" si="732"/>
        <v>-</v>
      </c>
    </row>
    <row r="175" spans="1:66" s="10" customFormat="1" ht="243" thickBot="1" x14ac:dyDescent="0.3">
      <c r="A175" s="140">
        <f t="shared" si="467"/>
        <v>159</v>
      </c>
      <c r="B175" s="141" t="s">
        <v>86</v>
      </c>
      <c r="C175" s="141" t="s">
        <v>66</v>
      </c>
      <c r="D175" s="142" t="s">
        <v>620</v>
      </c>
      <c r="E175" s="141">
        <v>179418</v>
      </c>
      <c r="F175" s="141" t="s">
        <v>621</v>
      </c>
      <c r="G175" s="141" t="s">
        <v>119</v>
      </c>
      <c r="H175" s="143">
        <v>583333.36</v>
      </c>
      <c r="I175" s="143">
        <v>319855.82</v>
      </c>
      <c r="J175" s="143">
        <v>583333.36</v>
      </c>
      <c r="K175" s="143">
        <v>319855.82</v>
      </c>
      <c r="L175" s="141" t="s">
        <v>86</v>
      </c>
      <c r="M175" s="141" t="s">
        <v>86</v>
      </c>
      <c r="N175" s="141" t="s">
        <v>622</v>
      </c>
      <c r="O175" s="141" t="s">
        <v>623</v>
      </c>
      <c r="P175" s="141" t="s">
        <v>86</v>
      </c>
      <c r="Q175" s="141" t="s">
        <v>86</v>
      </c>
      <c r="R175" s="141" t="s">
        <v>86</v>
      </c>
      <c r="S175" s="141" t="s">
        <v>86</v>
      </c>
      <c r="T175" s="141" t="s">
        <v>88</v>
      </c>
      <c r="U175" s="141" t="s">
        <v>870</v>
      </c>
      <c r="V175" s="141" t="s">
        <v>590</v>
      </c>
      <c r="W175" s="144" t="s">
        <v>615</v>
      </c>
      <c r="X175" s="145">
        <v>44356</v>
      </c>
      <c r="Y175" s="146">
        <v>0.41666666666666669</v>
      </c>
      <c r="Z175" s="145">
        <v>44403</v>
      </c>
      <c r="AA175" s="146">
        <v>0.41666666666666669</v>
      </c>
      <c r="AB175" s="141" t="s">
        <v>71</v>
      </c>
      <c r="AC175" s="141"/>
      <c r="AD175" s="147"/>
      <c r="AE175" s="312"/>
      <c r="AF175" s="313"/>
      <c r="AG175" s="314"/>
      <c r="AH175" s="313"/>
      <c r="AI175" s="269">
        <v>44343</v>
      </c>
      <c r="AJ175" s="268">
        <v>0.3756944444444445</v>
      </c>
      <c r="AK175" s="269">
        <v>44343</v>
      </c>
      <c r="AL175" s="268">
        <v>0.3666666666666667</v>
      </c>
      <c r="AM175" s="270" t="s">
        <v>875</v>
      </c>
      <c r="AN175" s="271"/>
      <c r="AO175" s="271"/>
      <c r="AP175" s="150" t="s">
        <v>721</v>
      </c>
      <c r="AQ175" s="77"/>
      <c r="AR175" s="151" t="str">
        <f t="shared" si="715"/>
        <v/>
      </c>
      <c r="AS175" s="152" t="str">
        <f t="shared" si="716"/>
        <v/>
      </c>
      <c r="AT175" s="155" t="str">
        <f t="shared" si="717"/>
        <v/>
      </c>
      <c r="AU175" s="151" t="str">
        <f t="shared" si="718"/>
        <v/>
      </c>
      <c r="AV175" s="152" t="str">
        <f t="shared" si="719"/>
        <v/>
      </c>
      <c r="AW175" s="153" t="str">
        <f t="shared" si="720"/>
        <v/>
      </c>
      <c r="AX175" s="154" t="str">
        <f t="shared" si="721"/>
        <v/>
      </c>
      <c r="AY175" s="152" t="str">
        <f t="shared" si="722"/>
        <v/>
      </c>
      <c r="AZ175" s="153" t="str">
        <f t="shared" si="723"/>
        <v/>
      </c>
      <c r="BA175" s="64"/>
      <c r="BB175" s="64"/>
      <c r="BC175" s="64"/>
      <c r="BD175" s="64"/>
      <c r="BE175" s="64"/>
      <c r="BF175" s="156" t="str">
        <f t="shared" si="724"/>
        <v>Afectat sau NU?</v>
      </c>
      <c r="BG175" s="152" t="str">
        <f t="shared" si="725"/>
        <v>-</v>
      </c>
      <c r="BH175" s="155" t="str">
        <f t="shared" si="726"/>
        <v>-</v>
      </c>
      <c r="BI175" s="156" t="str">
        <f t="shared" si="727"/>
        <v>Afectat sau NU?</v>
      </c>
      <c r="BJ175" s="152" t="str">
        <f t="shared" si="728"/>
        <v>-</v>
      </c>
      <c r="BK175" s="153" t="str">
        <f t="shared" si="729"/>
        <v>-</v>
      </c>
      <c r="BL175" s="157" t="str">
        <f t="shared" si="730"/>
        <v>Afectat sau NU?</v>
      </c>
      <c r="BM175" s="152" t="str">
        <f t="shared" si="731"/>
        <v>-</v>
      </c>
      <c r="BN175" s="153" t="str">
        <f t="shared" si="732"/>
        <v>-</v>
      </c>
    </row>
    <row r="176" spans="1:66" s="10" customFormat="1" ht="15" thickBot="1" x14ac:dyDescent="0.3">
      <c r="A176" s="140">
        <f t="shared" si="467"/>
        <v>160</v>
      </c>
      <c r="B176" s="141" t="s">
        <v>86</v>
      </c>
      <c r="C176" s="141" t="s">
        <v>66</v>
      </c>
      <c r="D176" s="142" t="s">
        <v>624</v>
      </c>
      <c r="E176" s="141">
        <v>403</v>
      </c>
      <c r="F176" s="141" t="s">
        <v>71</v>
      </c>
      <c r="G176" s="141" t="s">
        <v>71</v>
      </c>
      <c r="H176" s="143">
        <v>594982.35</v>
      </c>
      <c r="I176" s="143">
        <v>325100.93</v>
      </c>
      <c r="J176" s="143">
        <v>594982.35</v>
      </c>
      <c r="K176" s="143">
        <v>325100.93</v>
      </c>
      <c r="L176" s="141" t="s">
        <v>86</v>
      </c>
      <c r="M176" s="141" t="s">
        <v>86</v>
      </c>
      <c r="N176" s="141" t="s">
        <v>625</v>
      </c>
      <c r="O176" s="141" t="s">
        <v>626</v>
      </c>
      <c r="P176" s="141" t="s">
        <v>86</v>
      </c>
      <c r="Q176" s="141" t="s">
        <v>86</v>
      </c>
      <c r="R176" s="141" t="s">
        <v>86</v>
      </c>
      <c r="S176" s="141" t="s">
        <v>86</v>
      </c>
      <c r="T176" s="141" t="s">
        <v>88</v>
      </c>
      <c r="U176" s="141"/>
      <c r="V176" s="141" t="s">
        <v>590</v>
      </c>
      <c r="W176" s="144" t="s">
        <v>615</v>
      </c>
      <c r="X176" s="145"/>
      <c r="Y176" s="146"/>
      <c r="Z176" s="145"/>
      <c r="AA176" s="146"/>
      <c r="AB176" s="141" t="s">
        <v>71</v>
      </c>
      <c r="AC176" s="141"/>
      <c r="AD176" s="147"/>
      <c r="AE176" s="312"/>
      <c r="AF176" s="313"/>
      <c r="AG176" s="314"/>
      <c r="AH176" s="313"/>
      <c r="AI176" s="314"/>
      <c r="AJ176" s="313"/>
      <c r="AK176" s="314"/>
      <c r="AL176" s="313"/>
      <c r="AM176" s="271"/>
      <c r="AN176" s="271"/>
      <c r="AO176" s="271"/>
      <c r="AP176" s="150" t="s">
        <v>195</v>
      </c>
      <c r="AQ176" s="77"/>
      <c r="AR176" s="151" t="str">
        <f t="shared" si="715"/>
        <v/>
      </c>
      <c r="AS176" s="152" t="str">
        <f t="shared" si="716"/>
        <v/>
      </c>
      <c r="AT176" s="155" t="str">
        <f t="shared" si="717"/>
        <v/>
      </c>
      <c r="AU176" s="151" t="str">
        <f t="shared" si="718"/>
        <v/>
      </c>
      <c r="AV176" s="152" t="str">
        <f t="shared" si="719"/>
        <v/>
      </c>
      <c r="AW176" s="153" t="str">
        <f t="shared" si="720"/>
        <v/>
      </c>
      <c r="AX176" s="154" t="str">
        <f t="shared" si="721"/>
        <v/>
      </c>
      <c r="AY176" s="152" t="str">
        <f t="shared" si="722"/>
        <v/>
      </c>
      <c r="AZ176" s="153" t="str">
        <f t="shared" si="723"/>
        <v/>
      </c>
      <c r="BA176" s="64"/>
      <c r="BB176" s="64"/>
      <c r="BC176" s="64"/>
      <c r="BD176" s="64"/>
      <c r="BE176" s="64"/>
      <c r="BF176" s="138" t="str">
        <f t="shared" si="724"/>
        <v>Afectat sau NU?</v>
      </c>
      <c r="BG176" s="134" t="str">
        <f t="shared" si="725"/>
        <v>-</v>
      </c>
      <c r="BH176" s="137" t="str">
        <f t="shared" si="726"/>
        <v>-</v>
      </c>
      <c r="BI176" s="138" t="str">
        <f t="shared" si="727"/>
        <v>Afectat sau NU?</v>
      </c>
      <c r="BJ176" s="134" t="str">
        <f t="shared" si="728"/>
        <v>-</v>
      </c>
      <c r="BK176" s="135" t="str">
        <f t="shared" si="729"/>
        <v>-</v>
      </c>
      <c r="BL176" s="139" t="str">
        <f t="shared" si="730"/>
        <v>Afectat sau NU?</v>
      </c>
      <c r="BM176" s="134" t="str">
        <f t="shared" si="731"/>
        <v>-</v>
      </c>
      <c r="BN176" s="135" t="str">
        <f t="shared" si="732"/>
        <v>-</v>
      </c>
    </row>
    <row r="177" spans="1:66" s="10" customFormat="1" ht="28.5" x14ac:dyDescent="0.25">
      <c r="A177" s="66">
        <f t="shared" si="467"/>
        <v>161</v>
      </c>
      <c r="B177" s="67" t="s">
        <v>86</v>
      </c>
      <c r="C177" s="67" t="s">
        <v>66</v>
      </c>
      <c r="D177" s="68" t="s">
        <v>627</v>
      </c>
      <c r="E177" s="67">
        <v>68636</v>
      </c>
      <c r="F177" s="67" t="s">
        <v>628</v>
      </c>
      <c r="G177" s="67" t="s">
        <v>156</v>
      </c>
      <c r="H177" s="69">
        <v>557141.14</v>
      </c>
      <c r="I177" s="69">
        <v>348301.15</v>
      </c>
      <c r="J177" s="69">
        <v>557141.14</v>
      </c>
      <c r="K177" s="69">
        <v>348301.15</v>
      </c>
      <c r="L177" s="67" t="s">
        <v>86</v>
      </c>
      <c r="M177" s="67" t="s">
        <v>86</v>
      </c>
      <c r="N177" s="67" t="s">
        <v>629</v>
      </c>
      <c r="O177" s="67" t="s">
        <v>628</v>
      </c>
      <c r="P177" s="67" t="s">
        <v>86</v>
      </c>
      <c r="Q177" s="67" t="s">
        <v>86</v>
      </c>
      <c r="R177" s="67" t="s">
        <v>86</v>
      </c>
      <c r="S177" s="67" t="s">
        <v>86</v>
      </c>
      <c r="T177" s="67" t="s">
        <v>88</v>
      </c>
      <c r="U177" s="67"/>
      <c r="V177" s="67" t="s">
        <v>590</v>
      </c>
      <c r="W177" s="70" t="s">
        <v>595</v>
      </c>
      <c r="X177" s="71"/>
      <c r="Y177" s="72"/>
      <c r="Z177" s="71"/>
      <c r="AA177" s="72"/>
      <c r="AB177" s="67" t="s">
        <v>71</v>
      </c>
      <c r="AC177" s="67"/>
      <c r="AD177" s="73"/>
      <c r="AE177" s="220"/>
      <c r="AF177" s="221"/>
      <c r="AG177" s="222"/>
      <c r="AH177" s="221"/>
      <c r="AI177" s="222"/>
      <c r="AJ177" s="221"/>
      <c r="AK177" s="222"/>
      <c r="AL177" s="221"/>
      <c r="AM177" s="223"/>
      <c r="AN177" s="223"/>
      <c r="AO177" s="223"/>
      <c r="AP177" s="76" t="s">
        <v>722</v>
      </c>
      <c r="AQ177" s="77"/>
      <c r="AR177" s="78" t="str">
        <f t="shared" si="715"/>
        <v/>
      </c>
      <c r="AS177" s="79" t="str">
        <f t="shared" si="716"/>
        <v/>
      </c>
      <c r="AT177" s="82" t="str">
        <f t="shared" si="717"/>
        <v/>
      </c>
      <c r="AU177" s="78" t="str">
        <f t="shared" si="718"/>
        <v/>
      </c>
      <c r="AV177" s="79" t="str">
        <f t="shared" si="719"/>
        <v/>
      </c>
      <c r="AW177" s="80" t="str">
        <f t="shared" si="720"/>
        <v/>
      </c>
      <c r="AX177" s="81" t="str">
        <f t="shared" si="721"/>
        <v/>
      </c>
      <c r="AY177" s="79" t="str">
        <f t="shared" si="722"/>
        <v/>
      </c>
      <c r="AZ177" s="80" t="str">
        <f t="shared" si="723"/>
        <v/>
      </c>
      <c r="BA177" s="64"/>
      <c r="BB177" s="64"/>
      <c r="BC177" s="64"/>
      <c r="BD177" s="64"/>
      <c r="BE177" s="64"/>
      <c r="BF177" s="83" t="str">
        <f t="shared" si="724"/>
        <v>Afectat sau NU?</v>
      </c>
      <c r="BG177" s="79" t="str">
        <f t="shared" si="725"/>
        <v>-</v>
      </c>
      <c r="BH177" s="82" t="str">
        <f t="shared" si="726"/>
        <v>-</v>
      </c>
      <c r="BI177" s="83" t="str">
        <f t="shared" si="727"/>
        <v>Afectat sau NU?</v>
      </c>
      <c r="BJ177" s="79" t="str">
        <f t="shared" si="728"/>
        <v>-</v>
      </c>
      <c r="BK177" s="80" t="str">
        <f t="shared" si="729"/>
        <v>-</v>
      </c>
      <c r="BL177" s="370" t="str">
        <f t="shared" si="730"/>
        <v>Afectat sau NU?</v>
      </c>
      <c r="BM177" s="79" t="str">
        <f t="shared" si="731"/>
        <v>-</v>
      </c>
      <c r="BN177" s="80" t="str">
        <f t="shared" si="732"/>
        <v>-</v>
      </c>
    </row>
    <row r="178" spans="1:66" s="10" customFormat="1" ht="28.5" x14ac:dyDescent="0.25">
      <c r="A178" s="84">
        <f t="shared" si="467"/>
        <v>162</v>
      </c>
      <c r="B178" s="85" t="s">
        <v>86</v>
      </c>
      <c r="C178" s="85" t="s">
        <v>66</v>
      </c>
      <c r="D178" s="86" t="s">
        <v>627</v>
      </c>
      <c r="E178" s="85">
        <v>105543</v>
      </c>
      <c r="F178" s="85" t="s">
        <v>630</v>
      </c>
      <c r="G178" s="85" t="s">
        <v>156</v>
      </c>
      <c r="H178" s="87">
        <v>564729.06000000006</v>
      </c>
      <c r="I178" s="87">
        <v>341811.75</v>
      </c>
      <c r="J178" s="87">
        <v>564729.06000000006</v>
      </c>
      <c r="K178" s="87">
        <v>341811.75</v>
      </c>
      <c r="L178" s="85" t="s">
        <v>86</v>
      </c>
      <c r="M178" s="85" t="s">
        <v>86</v>
      </c>
      <c r="N178" s="85" t="s">
        <v>631</v>
      </c>
      <c r="O178" s="85" t="s">
        <v>630</v>
      </c>
      <c r="P178" s="85" t="s">
        <v>86</v>
      </c>
      <c r="Q178" s="85" t="s">
        <v>86</v>
      </c>
      <c r="R178" s="85" t="s">
        <v>86</v>
      </c>
      <c r="S178" s="85" t="s">
        <v>86</v>
      </c>
      <c r="T178" s="85" t="s">
        <v>88</v>
      </c>
      <c r="U178" s="85"/>
      <c r="V178" s="85" t="s">
        <v>245</v>
      </c>
      <c r="W178" s="88" t="s">
        <v>595</v>
      </c>
      <c r="X178" s="89"/>
      <c r="Y178" s="90"/>
      <c r="Z178" s="89"/>
      <c r="AA178" s="90"/>
      <c r="AB178" s="85" t="s">
        <v>71</v>
      </c>
      <c r="AC178" s="85"/>
      <c r="AD178" s="91"/>
      <c r="AE178" s="230"/>
      <c r="AF178" s="205"/>
      <c r="AG178" s="206"/>
      <c r="AH178" s="205"/>
      <c r="AI178" s="206"/>
      <c r="AJ178" s="205"/>
      <c r="AK178" s="206"/>
      <c r="AL178" s="205"/>
      <c r="AM178" s="207"/>
      <c r="AN178" s="207"/>
      <c r="AO178" s="207"/>
      <c r="AP178" s="94" t="s">
        <v>722</v>
      </c>
      <c r="AQ178" s="77"/>
      <c r="AR178" s="177" t="str">
        <f t="shared" si="715"/>
        <v/>
      </c>
      <c r="AS178" s="178" t="str">
        <f t="shared" si="716"/>
        <v/>
      </c>
      <c r="AT178" s="179" t="str">
        <f t="shared" si="717"/>
        <v/>
      </c>
      <c r="AU178" s="177" t="str">
        <f t="shared" si="718"/>
        <v/>
      </c>
      <c r="AV178" s="178" t="str">
        <f t="shared" si="719"/>
        <v/>
      </c>
      <c r="AW178" s="180" t="str">
        <f t="shared" si="720"/>
        <v/>
      </c>
      <c r="AX178" s="181" t="str">
        <f t="shared" si="721"/>
        <v/>
      </c>
      <c r="AY178" s="178" t="str">
        <f t="shared" si="722"/>
        <v/>
      </c>
      <c r="AZ178" s="180" t="str">
        <f t="shared" si="723"/>
        <v/>
      </c>
      <c r="BA178" s="64"/>
      <c r="BB178" s="64"/>
      <c r="BC178" s="64"/>
      <c r="BD178" s="64"/>
      <c r="BE178" s="64"/>
      <c r="BF178" s="182" t="str">
        <f t="shared" si="724"/>
        <v>Afectat sau NU?</v>
      </c>
      <c r="BG178" s="178" t="str">
        <f t="shared" si="725"/>
        <v>-</v>
      </c>
      <c r="BH178" s="179" t="str">
        <f t="shared" si="726"/>
        <v>-</v>
      </c>
      <c r="BI178" s="182" t="str">
        <f t="shared" si="727"/>
        <v>Afectat sau NU?</v>
      </c>
      <c r="BJ178" s="178" t="str">
        <f t="shared" si="728"/>
        <v>-</v>
      </c>
      <c r="BK178" s="180" t="str">
        <f t="shared" si="729"/>
        <v>-</v>
      </c>
      <c r="BL178" s="183" t="str">
        <f t="shared" si="730"/>
        <v>Afectat sau NU?</v>
      </c>
      <c r="BM178" s="178" t="str">
        <f t="shared" si="731"/>
        <v>-</v>
      </c>
      <c r="BN178" s="180" t="str">
        <f t="shared" si="732"/>
        <v>-</v>
      </c>
    </row>
    <row r="179" spans="1:66" s="10" customFormat="1" ht="29.25" thickBot="1" x14ac:dyDescent="0.3">
      <c r="A179" s="184">
        <f t="shared" ref="A179:A243" si="733">SUM(1,A178)</f>
        <v>163</v>
      </c>
      <c r="B179" s="185" t="s">
        <v>86</v>
      </c>
      <c r="C179" s="185" t="s">
        <v>66</v>
      </c>
      <c r="D179" s="186" t="s">
        <v>627</v>
      </c>
      <c r="E179" s="185">
        <v>104038</v>
      </c>
      <c r="F179" s="185" t="s">
        <v>632</v>
      </c>
      <c r="G179" s="185" t="s">
        <v>608</v>
      </c>
      <c r="H179" s="187">
        <v>569107.28</v>
      </c>
      <c r="I179" s="187">
        <v>334140.34999999998</v>
      </c>
      <c r="J179" s="187">
        <v>569107.28</v>
      </c>
      <c r="K179" s="187">
        <v>334140.34999999998</v>
      </c>
      <c r="L179" s="185" t="s">
        <v>86</v>
      </c>
      <c r="M179" s="185" t="s">
        <v>86</v>
      </c>
      <c r="N179" s="185" t="s">
        <v>633</v>
      </c>
      <c r="O179" s="185" t="s">
        <v>634</v>
      </c>
      <c r="P179" s="185" t="s">
        <v>86</v>
      </c>
      <c r="Q179" s="185" t="s">
        <v>86</v>
      </c>
      <c r="R179" s="185" t="s">
        <v>86</v>
      </c>
      <c r="S179" s="185" t="s">
        <v>86</v>
      </c>
      <c r="T179" s="185" t="s">
        <v>88</v>
      </c>
      <c r="U179" s="185"/>
      <c r="V179" s="185" t="s">
        <v>635</v>
      </c>
      <c r="W179" s="188" t="s">
        <v>595</v>
      </c>
      <c r="X179" s="112"/>
      <c r="Y179" s="111"/>
      <c r="Z179" s="112"/>
      <c r="AA179" s="111"/>
      <c r="AB179" s="185" t="s">
        <v>71</v>
      </c>
      <c r="AC179" s="185"/>
      <c r="AD179" s="189"/>
      <c r="AE179" s="231"/>
      <c r="AF179" s="209"/>
      <c r="AG179" s="210"/>
      <c r="AH179" s="209"/>
      <c r="AI179" s="210"/>
      <c r="AJ179" s="209"/>
      <c r="AK179" s="210"/>
      <c r="AL179" s="209"/>
      <c r="AM179" s="211"/>
      <c r="AN179" s="211"/>
      <c r="AO179" s="211"/>
      <c r="AP179" s="114" t="s">
        <v>722</v>
      </c>
      <c r="AQ179" s="77"/>
      <c r="AR179" s="191" t="str">
        <f t="shared" si="715"/>
        <v/>
      </c>
      <c r="AS179" s="192" t="str">
        <f t="shared" si="716"/>
        <v/>
      </c>
      <c r="AT179" s="193" t="str">
        <f t="shared" si="717"/>
        <v/>
      </c>
      <c r="AU179" s="191" t="str">
        <f t="shared" si="718"/>
        <v/>
      </c>
      <c r="AV179" s="192" t="str">
        <f t="shared" si="719"/>
        <v/>
      </c>
      <c r="AW179" s="194" t="str">
        <f t="shared" si="720"/>
        <v/>
      </c>
      <c r="AX179" s="195" t="str">
        <f t="shared" si="721"/>
        <v/>
      </c>
      <c r="AY179" s="192" t="str">
        <f t="shared" si="722"/>
        <v/>
      </c>
      <c r="AZ179" s="194" t="str">
        <f t="shared" si="723"/>
        <v/>
      </c>
      <c r="BA179" s="64"/>
      <c r="BB179" s="64"/>
      <c r="BC179" s="64"/>
      <c r="BD179" s="64"/>
      <c r="BE179" s="64"/>
      <c r="BF179" s="196" t="str">
        <f t="shared" si="724"/>
        <v>Afectat sau NU?</v>
      </c>
      <c r="BG179" s="192" t="str">
        <f t="shared" si="725"/>
        <v>-</v>
      </c>
      <c r="BH179" s="193" t="str">
        <f t="shared" si="726"/>
        <v>-</v>
      </c>
      <c r="BI179" s="196" t="str">
        <f t="shared" si="727"/>
        <v>Afectat sau NU?</v>
      </c>
      <c r="BJ179" s="192" t="str">
        <f t="shared" si="728"/>
        <v>-</v>
      </c>
      <c r="BK179" s="194" t="str">
        <f t="shared" si="729"/>
        <v>-</v>
      </c>
      <c r="BL179" s="197" t="str">
        <f t="shared" si="730"/>
        <v>Afectat sau NU?</v>
      </c>
      <c r="BM179" s="192" t="str">
        <f t="shared" si="731"/>
        <v>-</v>
      </c>
      <c r="BN179" s="194" t="str">
        <f t="shared" si="732"/>
        <v>-</v>
      </c>
    </row>
    <row r="180" spans="1:66" s="10" customFormat="1" ht="28.5" x14ac:dyDescent="0.25">
      <c r="A180" s="66">
        <f t="shared" si="733"/>
        <v>164</v>
      </c>
      <c r="B180" s="67" t="s">
        <v>86</v>
      </c>
      <c r="C180" s="67" t="s">
        <v>66</v>
      </c>
      <c r="D180" s="68" t="s">
        <v>636</v>
      </c>
      <c r="E180" s="67">
        <v>179258</v>
      </c>
      <c r="F180" s="67" t="s">
        <v>617</v>
      </c>
      <c r="G180" s="67" t="s">
        <v>119</v>
      </c>
      <c r="H180" s="69">
        <v>576624.93999999994</v>
      </c>
      <c r="I180" s="69">
        <v>327167.40999999997</v>
      </c>
      <c r="J180" s="69">
        <v>576624.93999999994</v>
      </c>
      <c r="K180" s="69">
        <v>327167.40999999997</v>
      </c>
      <c r="L180" s="67" t="s">
        <v>86</v>
      </c>
      <c r="M180" s="67" t="s">
        <v>86</v>
      </c>
      <c r="N180" s="67" t="s">
        <v>637</v>
      </c>
      <c r="O180" s="67" t="s">
        <v>638</v>
      </c>
      <c r="P180" s="67" t="s">
        <v>86</v>
      </c>
      <c r="Q180" s="67" t="s">
        <v>86</v>
      </c>
      <c r="R180" s="67" t="s">
        <v>86</v>
      </c>
      <c r="S180" s="67" t="s">
        <v>86</v>
      </c>
      <c r="T180" s="67" t="s">
        <v>88</v>
      </c>
      <c r="U180" s="67"/>
      <c r="V180" s="67" t="s">
        <v>129</v>
      </c>
      <c r="W180" s="70" t="s">
        <v>639</v>
      </c>
      <c r="X180" s="71"/>
      <c r="Y180" s="72"/>
      <c r="Z180" s="71"/>
      <c r="AA180" s="72"/>
      <c r="AB180" s="67" t="s">
        <v>71</v>
      </c>
      <c r="AC180" s="67"/>
      <c r="AD180" s="73"/>
      <c r="AE180" s="220"/>
      <c r="AF180" s="221"/>
      <c r="AG180" s="222"/>
      <c r="AH180" s="221"/>
      <c r="AI180" s="222"/>
      <c r="AJ180" s="221"/>
      <c r="AK180" s="222"/>
      <c r="AL180" s="221"/>
      <c r="AM180" s="223"/>
      <c r="AN180" s="223"/>
      <c r="AO180" s="223"/>
      <c r="AP180" s="76" t="s">
        <v>195</v>
      </c>
      <c r="AQ180" s="77"/>
      <c r="AR180" s="78" t="str">
        <f t="shared" si="715"/>
        <v/>
      </c>
      <c r="AS180" s="79" t="str">
        <f t="shared" si="716"/>
        <v/>
      </c>
      <c r="AT180" s="82" t="str">
        <f t="shared" si="717"/>
        <v/>
      </c>
      <c r="AU180" s="78" t="str">
        <f t="shared" si="718"/>
        <v/>
      </c>
      <c r="AV180" s="79" t="str">
        <f t="shared" si="719"/>
        <v/>
      </c>
      <c r="AW180" s="80" t="str">
        <f t="shared" si="720"/>
        <v/>
      </c>
      <c r="AX180" s="81" t="str">
        <f t="shared" si="721"/>
        <v/>
      </c>
      <c r="AY180" s="79" t="str">
        <f t="shared" si="722"/>
        <v/>
      </c>
      <c r="AZ180" s="80" t="str">
        <f t="shared" si="723"/>
        <v/>
      </c>
      <c r="BA180" s="64"/>
      <c r="BB180" s="64"/>
      <c r="BC180" s="64"/>
      <c r="BD180" s="64"/>
      <c r="BE180" s="64"/>
      <c r="BF180" s="83" t="str">
        <f t="shared" si="724"/>
        <v>Afectat sau NU?</v>
      </c>
      <c r="BG180" s="79" t="str">
        <f t="shared" si="725"/>
        <v>-</v>
      </c>
      <c r="BH180" s="82" t="str">
        <f t="shared" si="726"/>
        <v>-</v>
      </c>
      <c r="BI180" s="83" t="str">
        <f t="shared" si="727"/>
        <v>Afectat sau NU?</v>
      </c>
      <c r="BJ180" s="79" t="str">
        <f t="shared" si="728"/>
        <v>-</v>
      </c>
      <c r="BK180" s="80" t="str">
        <f t="shared" si="729"/>
        <v>-</v>
      </c>
      <c r="BL180" s="370" t="str">
        <f t="shared" si="730"/>
        <v>Afectat sau NU?</v>
      </c>
      <c r="BM180" s="79" t="str">
        <f t="shared" si="731"/>
        <v>-</v>
      </c>
      <c r="BN180" s="80" t="str">
        <f t="shared" si="732"/>
        <v>-</v>
      </c>
    </row>
    <row r="181" spans="1:66" s="10" customFormat="1" ht="29.25" thickBot="1" x14ac:dyDescent="0.3">
      <c r="A181" s="184">
        <f t="shared" si="733"/>
        <v>165</v>
      </c>
      <c r="B181" s="185" t="s">
        <v>86</v>
      </c>
      <c r="C181" s="185" t="s">
        <v>66</v>
      </c>
      <c r="D181" s="186" t="s">
        <v>636</v>
      </c>
      <c r="E181" s="185">
        <v>179258</v>
      </c>
      <c r="F181" s="185" t="s">
        <v>617</v>
      </c>
      <c r="G181" s="185" t="s">
        <v>119</v>
      </c>
      <c r="H181" s="187">
        <v>576726.56999999995</v>
      </c>
      <c r="I181" s="187">
        <v>326494.11</v>
      </c>
      <c r="J181" s="187">
        <v>576726.56999999995</v>
      </c>
      <c r="K181" s="187">
        <v>326494.11</v>
      </c>
      <c r="L181" s="185" t="s">
        <v>86</v>
      </c>
      <c r="M181" s="185" t="s">
        <v>86</v>
      </c>
      <c r="N181" s="185" t="s">
        <v>640</v>
      </c>
      <c r="O181" s="185" t="s">
        <v>641</v>
      </c>
      <c r="P181" s="185" t="s">
        <v>86</v>
      </c>
      <c r="Q181" s="185" t="s">
        <v>86</v>
      </c>
      <c r="R181" s="185" t="s">
        <v>86</v>
      </c>
      <c r="S181" s="185" t="s">
        <v>86</v>
      </c>
      <c r="T181" s="185" t="s">
        <v>88</v>
      </c>
      <c r="U181" s="185"/>
      <c r="V181" s="185" t="s">
        <v>129</v>
      </c>
      <c r="W181" s="188" t="s">
        <v>639</v>
      </c>
      <c r="X181" s="112"/>
      <c r="Y181" s="111"/>
      <c r="Z181" s="112"/>
      <c r="AA181" s="111"/>
      <c r="AB181" s="185" t="s">
        <v>71</v>
      </c>
      <c r="AC181" s="185"/>
      <c r="AD181" s="189"/>
      <c r="AE181" s="231"/>
      <c r="AF181" s="209"/>
      <c r="AG181" s="210"/>
      <c r="AH181" s="209"/>
      <c r="AI181" s="210"/>
      <c r="AJ181" s="209"/>
      <c r="AK181" s="210"/>
      <c r="AL181" s="209"/>
      <c r="AM181" s="211"/>
      <c r="AN181" s="211"/>
      <c r="AO181" s="211"/>
      <c r="AP181" s="114" t="s">
        <v>195</v>
      </c>
      <c r="AQ181" s="77"/>
      <c r="AR181" s="226" t="str">
        <f t="shared" si="715"/>
        <v/>
      </c>
      <c r="AS181" s="227" t="str">
        <f t="shared" si="716"/>
        <v/>
      </c>
      <c r="AT181" s="309" t="str">
        <f t="shared" si="717"/>
        <v/>
      </c>
      <c r="AU181" s="226" t="str">
        <f t="shared" si="718"/>
        <v/>
      </c>
      <c r="AV181" s="227" t="str">
        <f t="shared" si="719"/>
        <v/>
      </c>
      <c r="AW181" s="228" t="str">
        <f t="shared" si="720"/>
        <v/>
      </c>
      <c r="AX181" s="310" t="str">
        <f t="shared" si="721"/>
        <v/>
      </c>
      <c r="AY181" s="227" t="str">
        <f t="shared" si="722"/>
        <v/>
      </c>
      <c r="AZ181" s="228" t="str">
        <f t="shared" si="723"/>
        <v/>
      </c>
      <c r="BA181" s="64"/>
      <c r="BB181" s="64"/>
      <c r="BC181" s="64"/>
      <c r="BD181" s="64"/>
      <c r="BE181" s="64"/>
      <c r="BF181" s="229" t="str">
        <f t="shared" si="724"/>
        <v>Afectat sau NU?</v>
      </c>
      <c r="BG181" s="227" t="str">
        <f t="shared" si="725"/>
        <v>-</v>
      </c>
      <c r="BH181" s="309" t="str">
        <f t="shared" si="726"/>
        <v>-</v>
      </c>
      <c r="BI181" s="229" t="str">
        <f t="shared" si="727"/>
        <v>Afectat sau NU?</v>
      </c>
      <c r="BJ181" s="227" t="str">
        <f t="shared" si="728"/>
        <v>-</v>
      </c>
      <c r="BK181" s="228" t="str">
        <f t="shared" si="729"/>
        <v>-</v>
      </c>
      <c r="BL181" s="311" t="str">
        <f t="shared" si="730"/>
        <v>Afectat sau NU?</v>
      </c>
      <c r="BM181" s="227" t="str">
        <f t="shared" si="731"/>
        <v>-</v>
      </c>
      <c r="BN181" s="228" t="str">
        <f t="shared" si="732"/>
        <v>-</v>
      </c>
    </row>
    <row r="182" spans="1:66" s="10" customFormat="1" ht="29.25" thickBot="1" x14ac:dyDescent="0.3">
      <c r="A182" s="140">
        <f t="shared" si="733"/>
        <v>166</v>
      </c>
      <c r="B182" s="141" t="s">
        <v>86</v>
      </c>
      <c r="C182" s="141" t="s">
        <v>66</v>
      </c>
      <c r="D182" s="142" t="s">
        <v>642</v>
      </c>
      <c r="E182" s="141">
        <v>134069</v>
      </c>
      <c r="F182" s="141" t="s">
        <v>643</v>
      </c>
      <c r="G182" s="141" t="s">
        <v>159</v>
      </c>
      <c r="H182" s="143">
        <v>558808.02</v>
      </c>
      <c r="I182" s="143">
        <v>394539.73</v>
      </c>
      <c r="J182" s="143">
        <v>558808.02</v>
      </c>
      <c r="K182" s="143">
        <v>394539.73</v>
      </c>
      <c r="L182" s="141" t="s">
        <v>86</v>
      </c>
      <c r="M182" s="141" t="s">
        <v>86</v>
      </c>
      <c r="N182" s="141" t="s">
        <v>644</v>
      </c>
      <c r="O182" s="141" t="s">
        <v>643</v>
      </c>
      <c r="P182" s="141" t="s">
        <v>86</v>
      </c>
      <c r="Q182" s="141" t="s">
        <v>86</v>
      </c>
      <c r="R182" s="141" t="s">
        <v>86</v>
      </c>
      <c r="S182" s="141" t="s">
        <v>86</v>
      </c>
      <c r="T182" s="141" t="s">
        <v>88</v>
      </c>
      <c r="U182" s="141"/>
      <c r="V182" s="141" t="s">
        <v>645</v>
      </c>
      <c r="W182" s="144" t="s">
        <v>615</v>
      </c>
      <c r="X182" s="145"/>
      <c r="Y182" s="146"/>
      <c r="Z182" s="145"/>
      <c r="AA182" s="146"/>
      <c r="AB182" s="141" t="s">
        <v>71</v>
      </c>
      <c r="AC182" s="141"/>
      <c r="AD182" s="147"/>
      <c r="AE182" s="312"/>
      <c r="AF182" s="313"/>
      <c r="AG182" s="314"/>
      <c r="AH182" s="313"/>
      <c r="AI182" s="314"/>
      <c r="AJ182" s="313"/>
      <c r="AK182" s="314"/>
      <c r="AL182" s="313"/>
      <c r="AM182" s="271"/>
      <c r="AN182" s="271"/>
      <c r="AO182" s="271"/>
      <c r="AP182" s="150" t="s">
        <v>723</v>
      </c>
      <c r="AQ182" s="77"/>
      <c r="AR182" s="151" t="str">
        <f t="shared" si="715"/>
        <v/>
      </c>
      <c r="AS182" s="152" t="str">
        <f t="shared" si="716"/>
        <v/>
      </c>
      <c r="AT182" s="155" t="str">
        <f t="shared" si="717"/>
        <v/>
      </c>
      <c r="AU182" s="151" t="str">
        <f t="shared" si="718"/>
        <v/>
      </c>
      <c r="AV182" s="152" t="str">
        <f t="shared" si="719"/>
        <v/>
      </c>
      <c r="AW182" s="153" t="str">
        <f t="shared" si="720"/>
        <v/>
      </c>
      <c r="AX182" s="154" t="str">
        <f t="shared" si="721"/>
        <v/>
      </c>
      <c r="AY182" s="152" t="str">
        <f t="shared" si="722"/>
        <v/>
      </c>
      <c r="AZ182" s="153" t="str">
        <f t="shared" si="723"/>
        <v/>
      </c>
      <c r="BA182" s="64"/>
      <c r="BB182" s="64"/>
      <c r="BC182" s="64"/>
      <c r="BD182" s="64"/>
      <c r="BE182" s="64"/>
      <c r="BF182" s="156" t="str">
        <f t="shared" si="724"/>
        <v>Afectat sau NU?</v>
      </c>
      <c r="BG182" s="152" t="str">
        <f t="shared" si="725"/>
        <v>-</v>
      </c>
      <c r="BH182" s="155" t="str">
        <f t="shared" si="726"/>
        <v>-</v>
      </c>
      <c r="BI182" s="156" t="str">
        <f t="shared" si="727"/>
        <v>Afectat sau NU?</v>
      </c>
      <c r="BJ182" s="152" t="str">
        <f t="shared" si="728"/>
        <v>-</v>
      </c>
      <c r="BK182" s="153" t="str">
        <f t="shared" si="729"/>
        <v>-</v>
      </c>
      <c r="BL182" s="157" t="str">
        <f t="shared" si="730"/>
        <v>Afectat sau NU?</v>
      </c>
      <c r="BM182" s="152" t="str">
        <f t="shared" si="731"/>
        <v>-</v>
      </c>
      <c r="BN182" s="153" t="str">
        <f t="shared" si="732"/>
        <v>-</v>
      </c>
    </row>
    <row r="183" spans="1:66" s="10" customFormat="1" ht="29.25" thickBot="1" x14ac:dyDescent="0.3">
      <c r="A183" s="140">
        <f t="shared" si="733"/>
        <v>167</v>
      </c>
      <c r="B183" s="141" t="s">
        <v>86</v>
      </c>
      <c r="C183" s="141" t="s">
        <v>66</v>
      </c>
      <c r="D183" s="142" t="s">
        <v>646</v>
      </c>
      <c r="E183" s="141">
        <v>134069</v>
      </c>
      <c r="F183" s="141" t="s">
        <v>643</v>
      </c>
      <c r="G183" s="141" t="s">
        <v>159</v>
      </c>
      <c r="H183" s="143">
        <v>558807.9</v>
      </c>
      <c r="I183" s="143">
        <v>394540.02</v>
      </c>
      <c r="J183" s="143">
        <v>558807.9</v>
      </c>
      <c r="K183" s="143">
        <v>394540.02</v>
      </c>
      <c r="L183" s="141" t="s">
        <v>86</v>
      </c>
      <c r="M183" s="141" t="s">
        <v>86</v>
      </c>
      <c r="N183" s="141" t="s">
        <v>644</v>
      </c>
      <c r="O183" s="141" t="s">
        <v>643</v>
      </c>
      <c r="P183" s="141" t="s">
        <v>86</v>
      </c>
      <c r="Q183" s="141" t="s">
        <v>86</v>
      </c>
      <c r="R183" s="141" t="s">
        <v>86</v>
      </c>
      <c r="S183" s="141" t="s">
        <v>86</v>
      </c>
      <c r="T183" s="141" t="s">
        <v>88</v>
      </c>
      <c r="U183" s="141"/>
      <c r="V183" s="141" t="s">
        <v>645</v>
      </c>
      <c r="W183" s="144" t="s">
        <v>615</v>
      </c>
      <c r="X183" s="145"/>
      <c r="Y183" s="146"/>
      <c r="Z183" s="145"/>
      <c r="AA183" s="146"/>
      <c r="AB183" s="141" t="s">
        <v>71</v>
      </c>
      <c r="AC183" s="141"/>
      <c r="AD183" s="147"/>
      <c r="AE183" s="312"/>
      <c r="AF183" s="313"/>
      <c r="AG183" s="314"/>
      <c r="AH183" s="313"/>
      <c r="AI183" s="314"/>
      <c r="AJ183" s="313"/>
      <c r="AK183" s="314"/>
      <c r="AL183" s="313"/>
      <c r="AM183" s="271"/>
      <c r="AN183" s="271"/>
      <c r="AO183" s="271"/>
      <c r="AP183" s="150" t="s">
        <v>195</v>
      </c>
      <c r="AQ183" s="77"/>
      <c r="AR183" s="133" t="str">
        <f t="shared" si="715"/>
        <v/>
      </c>
      <c r="AS183" s="134" t="str">
        <f t="shared" si="716"/>
        <v/>
      </c>
      <c r="AT183" s="137" t="str">
        <f t="shared" si="717"/>
        <v/>
      </c>
      <c r="AU183" s="133" t="str">
        <f t="shared" si="718"/>
        <v/>
      </c>
      <c r="AV183" s="134" t="str">
        <f t="shared" si="719"/>
        <v/>
      </c>
      <c r="AW183" s="135" t="str">
        <f t="shared" si="720"/>
        <v/>
      </c>
      <c r="AX183" s="136" t="str">
        <f t="shared" si="721"/>
        <v/>
      </c>
      <c r="AY183" s="134" t="str">
        <f t="shared" si="722"/>
        <v/>
      </c>
      <c r="AZ183" s="135" t="str">
        <f t="shared" si="723"/>
        <v/>
      </c>
      <c r="BA183" s="64"/>
      <c r="BB183" s="64"/>
      <c r="BC183" s="64"/>
      <c r="BD183" s="64"/>
      <c r="BE183" s="64"/>
      <c r="BF183" s="156" t="str">
        <f t="shared" si="724"/>
        <v>Afectat sau NU?</v>
      </c>
      <c r="BG183" s="152" t="str">
        <f t="shared" si="725"/>
        <v>-</v>
      </c>
      <c r="BH183" s="155" t="str">
        <f t="shared" si="726"/>
        <v>-</v>
      </c>
      <c r="BI183" s="156" t="str">
        <f t="shared" si="727"/>
        <v>Afectat sau NU?</v>
      </c>
      <c r="BJ183" s="152" t="str">
        <f t="shared" si="728"/>
        <v>-</v>
      </c>
      <c r="BK183" s="153" t="str">
        <f t="shared" si="729"/>
        <v>-</v>
      </c>
      <c r="BL183" s="157" t="str">
        <f t="shared" si="730"/>
        <v>Afectat sau NU?</v>
      </c>
      <c r="BM183" s="152" t="str">
        <f t="shared" si="731"/>
        <v>-</v>
      </c>
      <c r="BN183" s="153" t="str">
        <f t="shared" si="732"/>
        <v>-</v>
      </c>
    </row>
    <row r="184" spans="1:66" s="10" customFormat="1" x14ac:dyDescent="0.25">
      <c r="A184" s="66">
        <f t="shared" si="733"/>
        <v>168</v>
      </c>
      <c r="B184" s="67" t="s">
        <v>86</v>
      </c>
      <c r="C184" s="67" t="s">
        <v>66</v>
      </c>
      <c r="D184" s="68" t="s">
        <v>647</v>
      </c>
      <c r="E184" s="67">
        <v>131121</v>
      </c>
      <c r="F184" s="67" t="s">
        <v>648</v>
      </c>
      <c r="G184" s="67" t="s">
        <v>159</v>
      </c>
      <c r="H184" s="69">
        <v>551059.15</v>
      </c>
      <c r="I184" s="69">
        <v>410660.89</v>
      </c>
      <c r="J184" s="69">
        <v>551059.15</v>
      </c>
      <c r="K184" s="69">
        <v>410660.89</v>
      </c>
      <c r="L184" s="67" t="s">
        <v>86</v>
      </c>
      <c r="M184" s="67" t="s">
        <v>86</v>
      </c>
      <c r="N184" s="67" t="s">
        <v>649</v>
      </c>
      <c r="O184" s="67" t="s">
        <v>650</v>
      </c>
      <c r="P184" s="67" t="s">
        <v>86</v>
      </c>
      <c r="Q184" s="67" t="s">
        <v>86</v>
      </c>
      <c r="R184" s="67" t="s">
        <v>86</v>
      </c>
      <c r="S184" s="67" t="s">
        <v>86</v>
      </c>
      <c r="T184" s="67" t="s">
        <v>88</v>
      </c>
      <c r="U184" s="67"/>
      <c r="V184" s="67" t="s">
        <v>129</v>
      </c>
      <c r="W184" s="70" t="s">
        <v>615</v>
      </c>
      <c r="X184" s="71"/>
      <c r="Y184" s="72"/>
      <c r="Z184" s="71"/>
      <c r="AA184" s="72"/>
      <c r="AB184" s="67" t="s">
        <v>71</v>
      </c>
      <c r="AC184" s="67"/>
      <c r="AD184" s="73"/>
      <c r="AE184" s="220"/>
      <c r="AF184" s="221"/>
      <c r="AG184" s="222"/>
      <c r="AH184" s="221"/>
      <c r="AI184" s="222"/>
      <c r="AJ184" s="221"/>
      <c r="AK184" s="222"/>
      <c r="AL184" s="221"/>
      <c r="AM184" s="223"/>
      <c r="AN184" s="223"/>
      <c r="AO184" s="223"/>
      <c r="AP184" s="76" t="s">
        <v>721</v>
      </c>
      <c r="AQ184" s="77"/>
      <c r="AR184" s="78" t="str">
        <f t="shared" si="715"/>
        <v/>
      </c>
      <c r="AS184" s="79" t="str">
        <f t="shared" si="716"/>
        <v/>
      </c>
      <c r="AT184" s="82" t="str">
        <f t="shared" si="717"/>
        <v/>
      </c>
      <c r="AU184" s="78" t="str">
        <f t="shared" si="718"/>
        <v/>
      </c>
      <c r="AV184" s="79" t="str">
        <f t="shared" si="719"/>
        <v/>
      </c>
      <c r="AW184" s="80" t="str">
        <f t="shared" si="720"/>
        <v/>
      </c>
      <c r="AX184" s="81" t="str">
        <f t="shared" si="721"/>
        <v/>
      </c>
      <c r="AY184" s="79" t="str">
        <f t="shared" si="722"/>
        <v/>
      </c>
      <c r="AZ184" s="80" t="str">
        <f t="shared" si="723"/>
        <v/>
      </c>
      <c r="BA184" s="64"/>
      <c r="BB184" s="64"/>
      <c r="BC184" s="64"/>
      <c r="BD184" s="64"/>
      <c r="BE184" s="64"/>
      <c r="BF184" s="83" t="str">
        <f t="shared" si="724"/>
        <v>Afectat sau NU?</v>
      </c>
      <c r="BG184" s="79" t="str">
        <f t="shared" si="725"/>
        <v>-</v>
      </c>
      <c r="BH184" s="82" t="str">
        <f t="shared" si="726"/>
        <v>-</v>
      </c>
      <c r="BI184" s="83" t="str">
        <f t="shared" si="727"/>
        <v>Afectat sau NU?</v>
      </c>
      <c r="BJ184" s="79" t="str">
        <f t="shared" si="728"/>
        <v>-</v>
      </c>
      <c r="BK184" s="80" t="str">
        <f t="shared" si="729"/>
        <v>-</v>
      </c>
      <c r="BL184" s="370" t="str">
        <f t="shared" si="730"/>
        <v>Afectat sau NU?</v>
      </c>
      <c r="BM184" s="79" t="str">
        <f t="shared" si="731"/>
        <v>-</v>
      </c>
      <c r="BN184" s="80" t="str">
        <f t="shared" si="732"/>
        <v>-</v>
      </c>
    </row>
    <row r="185" spans="1:66" s="10" customFormat="1" ht="29.25" thickBot="1" x14ac:dyDescent="0.3">
      <c r="A185" s="184">
        <f t="shared" si="733"/>
        <v>169</v>
      </c>
      <c r="B185" s="185" t="s">
        <v>86</v>
      </c>
      <c r="C185" s="185" t="s">
        <v>66</v>
      </c>
      <c r="D185" s="186" t="s">
        <v>647</v>
      </c>
      <c r="E185" s="185">
        <v>131121</v>
      </c>
      <c r="F185" s="185" t="s">
        <v>648</v>
      </c>
      <c r="G185" s="185" t="s">
        <v>159</v>
      </c>
      <c r="H185" s="187">
        <v>551059.15</v>
      </c>
      <c r="I185" s="187">
        <v>410660.89</v>
      </c>
      <c r="J185" s="187">
        <v>551059.15</v>
      </c>
      <c r="K185" s="187">
        <v>410660.89</v>
      </c>
      <c r="L185" s="185" t="s">
        <v>86</v>
      </c>
      <c r="M185" s="185" t="s">
        <v>86</v>
      </c>
      <c r="N185" s="185" t="s">
        <v>651</v>
      </c>
      <c r="O185" s="185" t="s">
        <v>652</v>
      </c>
      <c r="P185" s="185" t="s">
        <v>86</v>
      </c>
      <c r="Q185" s="185" t="s">
        <v>86</v>
      </c>
      <c r="R185" s="185" t="s">
        <v>86</v>
      </c>
      <c r="S185" s="185" t="s">
        <v>86</v>
      </c>
      <c r="T185" s="185" t="s">
        <v>97</v>
      </c>
      <c r="U185" s="185"/>
      <c r="V185" s="185" t="s">
        <v>653</v>
      </c>
      <c r="W185" s="188" t="s">
        <v>615</v>
      </c>
      <c r="X185" s="112"/>
      <c r="Y185" s="111"/>
      <c r="Z185" s="112"/>
      <c r="AA185" s="111"/>
      <c r="AB185" s="185" t="s">
        <v>71</v>
      </c>
      <c r="AC185" s="185"/>
      <c r="AD185" s="189"/>
      <c r="AE185" s="231"/>
      <c r="AF185" s="209"/>
      <c r="AG185" s="210"/>
      <c r="AH185" s="209"/>
      <c r="AI185" s="210"/>
      <c r="AJ185" s="209"/>
      <c r="AK185" s="210"/>
      <c r="AL185" s="209"/>
      <c r="AM185" s="211"/>
      <c r="AN185" s="211"/>
      <c r="AO185" s="211"/>
      <c r="AP185" s="114" t="s">
        <v>721</v>
      </c>
      <c r="AQ185" s="77"/>
      <c r="AR185" s="191" t="str">
        <f t="shared" si="715"/>
        <v/>
      </c>
      <c r="AS185" s="192" t="str">
        <f t="shared" si="716"/>
        <v/>
      </c>
      <c r="AT185" s="193" t="str">
        <f t="shared" si="717"/>
        <v/>
      </c>
      <c r="AU185" s="191" t="str">
        <f t="shared" si="718"/>
        <v/>
      </c>
      <c r="AV185" s="192" t="str">
        <f t="shared" si="719"/>
        <v/>
      </c>
      <c r="AW185" s="194" t="str">
        <f t="shared" si="720"/>
        <v/>
      </c>
      <c r="AX185" s="195" t="str">
        <f t="shared" si="721"/>
        <v/>
      </c>
      <c r="AY185" s="192" t="str">
        <f t="shared" si="722"/>
        <v/>
      </c>
      <c r="AZ185" s="194" t="str">
        <f t="shared" si="723"/>
        <v/>
      </c>
      <c r="BA185" s="64"/>
      <c r="BB185" s="64"/>
      <c r="BC185" s="64"/>
      <c r="BD185" s="64"/>
      <c r="BE185" s="64"/>
      <c r="BF185" s="196" t="str">
        <f t="shared" si="724"/>
        <v>Afectat sau NU?</v>
      </c>
      <c r="BG185" s="192" t="str">
        <f t="shared" si="725"/>
        <v>-</v>
      </c>
      <c r="BH185" s="193" t="str">
        <f t="shared" si="726"/>
        <v>-</v>
      </c>
      <c r="BI185" s="196" t="str">
        <f t="shared" si="727"/>
        <v>Afectat sau NU?</v>
      </c>
      <c r="BJ185" s="192" t="str">
        <f t="shared" si="728"/>
        <v>-</v>
      </c>
      <c r="BK185" s="194" t="str">
        <f t="shared" si="729"/>
        <v>-</v>
      </c>
      <c r="BL185" s="197" t="str">
        <f t="shared" si="730"/>
        <v>Afectat sau NU?</v>
      </c>
      <c r="BM185" s="192" t="str">
        <f t="shared" si="731"/>
        <v>-</v>
      </c>
      <c r="BN185" s="194" t="str">
        <f t="shared" si="732"/>
        <v>-</v>
      </c>
    </row>
    <row r="186" spans="1:66" s="10" customFormat="1" ht="29.25" thickBot="1" x14ac:dyDescent="0.3">
      <c r="A186" s="140">
        <f t="shared" si="733"/>
        <v>170</v>
      </c>
      <c r="B186" s="141" t="s">
        <v>86</v>
      </c>
      <c r="C186" s="141" t="s">
        <v>66</v>
      </c>
      <c r="D186" s="142" t="s">
        <v>654</v>
      </c>
      <c r="E186" s="141">
        <v>134862</v>
      </c>
      <c r="F186" s="141" t="s">
        <v>655</v>
      </c>
      <c r="G186" s="141" t="s">
        <v>159</v>
      </c>
      <c r="H186" s="143">
        <v>552168.05000000005</v>
      </c>
      <c r="I186" s="143">
        <v>402387.58</v>
      </c>
      <c r="J186" s="143">
        <v>552168.05000000005</v>
      </c>
      <c r="K186" s="143">
        <v>402387.58</v>
      </c>
      <c r="L186" s="141" t="s">
        <v>86</v>
      </c>
      <c r="M186" s="141" t="s">
        <v>86</v>
      </c>
      <c r="N186" s="141" t="s">
        <v>656</v>
      </c>
      <c r="O186" s="141" t="s">
        <v>655</v>
      </c>
      <c r="P186" s="141" t="s">
        <v>86</v>
      </c>
      <c r="Q186" s="141" t="s">
        <v>86</v>
      </c>
      <c r="R186" s="141" t="s">
        <v>86</v>
      </c>
      <c r="S186" s="141" t="s">
        <v>86</v>
      </c>
      <c r="T186" s="141" t="s">
        <v>88</v>
      </c>
      <c r="U186" s="141"/>
      <c r="V186" s="141" t="s">
        <v>129</v>
      </c>
      <c r="W186" s="144" t="s">
        <v>615</v>
      </c>
      <c r="X186" s="145"/>
      <c r="Y186" s="146"/>
      <c r="Z186" s="145"/>
      <c r="AA186" s="146"/>
      <c r="AB186" s="141" t="s">
        <v>71</v>
      </c>
      <c r="AC186" s="141"/>
      <c r="AD186" s="147"/>
      <c r="AE186" s="312"/>
      <c r="AF186" s="313"/>
      <c r="AG186" s="314"/>
      <c r="AH186" s="313"/>
      <c r="AI186" s="314"/>
      <c r="AJ186" s="313"/>
      <c r="AK186" s="314"/>
      <c r="AL186" s="313"/>
      <c r="AM186" s="271"/>
      <c r="AN186" s="271"/>
      <c r="AO186" s="271"/>
      <c r="AP186" s="150" t="s">
        <v>721</v>
      </c>
      <c r="AQ186" s="77"/>
      <c r="AR186" s="151" t="str">
        <f t="shared" si="715"/>
        <v/>
      </c>
      <c r="AS186" s="152" t="str">
        <f t="shared" si="716"/>
        <v/>
      </c>
      <c r="AT186" s="155" t="str">
        <f t="shared" si="717"/>
        <v/>
      </c>
      <c r="AU186" s="151" t="str">
        <f t="shared" si="718"/>
        <v/>
      </c>
      <c r="AV186" s="152" t="str">
        <f t="shared" si="719"/>
        <v/>
      </c>
      <c r="AW186" s="153" t="str">
        <f t="shared" si="720"/>
        <v/>
      </c>
      <c r="AX186" s="154" t="str">
        <f t="shared" si="721"/>
        <v/>
      </c>
      <c r="AY186" s="152" t="str">
        <f t="shared" si="722"/>
        <v/>
      </c>
      <c r="AZ186" s="153" t="str">
        <f t="shared" si="723"/>
        <v/>
      </c>
      <c r="BA186" s="64"/>
      <c r="BB186" s="64"/>
      <c r="BC186" s="64"/>
      <c r="BD186" s="64"/>
      <c r="BE186" s="64"/>
      <c r="BF186" s="156" t="str">
        <f t="shared" si="724"/>
        <v>Afectat sau NU?</v>
      </c>
      <c r="BG186" s="152" t="str">
        <f t="shared" si="725"/>
        <v>-</v>
      </c>
      <c r="BH186" s="155" t="str">
        <f t="shared" si="726"/>
        <v>-</v>
      </c>
      <c r="BI186" s="156" t="str">
        <f t="shared" si="727"/>
        <v>Afectat sau NU?</v>
      </c>
      <c r="BJ186" s="152" t="str">
        <f t="shared" si="728"/>
        <v>-</v>
      </c>
      <c r="BK186" s="153" t="str">
        <f t="shared" si="729"/>
        <v>-</v>
      </c>
      <c r="BL186" s="157" t="str">
        <f t="shared" si="730"/>
        <v>Afectat sau NU?</v>
      </c>
      <c r="BM186" s="152" t="str">
        <f t="shared" si="731"/>
        <v>-</v>
      </c>
      <c r="BN186" s="153" t="str">
        <f t="shared" si="732"/>
        <v>-</v>
      </c>
    </row>
    <row r="187" spans="1:66" s="10" customFormat="1" ht="29.25" thickBot="1" x14ac:dyDescent="0.3">
      <c r="A187" s="140">
        <f t="shared" si="733"/>
        <v>171</v>
      </c>
      <c r="B187" s="141" t="s">
        <v>86</v>
      </c>
      <c r="C187" s="141" t="s">
        <v>66</v>
      </c>
      <c r="D187" s="142" t="s">
        <v>657</v>
      </c>
      <c r="E187" s="141">
        <v>131158</v>
      </c>
      <c r="F187" s="141" t="s">
        <v>658</v>
      </c>
      <c r="G187" s="141" t="s">
        <v>159</v>
      </c>
      <c r="H187" s="143">
        <v>552081.85</v>
      </c>
      <c r="I187" s="143">
        <v>411912.9</v>
      </c>
      <c r="J187" s="143">
        <v>552081.85</v>
      </c>
      <c r="K187" s="143">
        <v>411912.9</v>
      </c>
      <c r="L187" s="141" t="s">
        <v>86</v>
      </c>
      <c r="M187" s="141" t="s">
        <v>86</v>
      </c>
      <c r="N187" s="141" t="s">
        <v>659</v>
      </c>
      <c r="O187" s="141" t="s">
        <v>660</v>
      </c>
      <c r="P187" s="141" t="s">
        <v>86</v>
      </c>
      <c r="Q187" s="141" t="s">
        <v>86</v>
      </c>
      <c r="R187" s="141" t="s">
        <v>86</v>
      </c>
      <c r="S187" s="141" t="s">
        <v>86</v>
      </c>
      <c r="T187" s="141" t="s">
        <v>97</v>
      </c>
      <c r="U187" s="141"/>
      <c r="V187" s="141" t="s">
        <v>661</v>
      </c>
      <c r="W187" s="144" t="s">
        <v>615</v>
      </c>
      <c r="X187" s="145"/>
      <c r="Y187" s="146"/>
      <c r="Z187" s="145"/>
      <c r="AA187" s="146"/>
      <c r="AB187" s="141" t="s">
        <v>71</v>
      </c>
      <c r="AC187" s="141"/>
      <c r="AD187" s="147"/>
      <c r="AE187" s="312"/>
      <c r="AF187" s="313"/>
      <c r="AG187" s="314"/>
      <c r="AH187" s="313"/>
      <c r="AI187" s="314"/>
      <c r="AJ187" s="313"/>
      <c r="AK187" s="314"/>
      <c r="AL187" s="313"/>
      <c r="AM187" s="271"/>
      <c r="AN187" s="271"/>
      <c r="AO187" s="271"/>
      <c r="AP187" s="150" t="s">
        <v>195</v>
      </c>
      <c r="AQ187" s="77"/>
      <c r="AR187" s="151" t="str">
        <f t="shared" si="715"/>
        <v/>
      </c>
      <c r="AS187" s="152" t="str">
        <f t="shared" si="716"/>
        <v/>
      </c>
      <c r="AT187" s="155" t="str">
        <f t="shared" si="717"/>
        <v/>
      </c>
      <c r="AU187" s="151" t="str">
        <f t="shared" si="718"/>
        <v/>
      </c>
      <c r="AV187" s="152" t="str">
        <f t="shared" si="719"/>
        <v/>
      </c>
      <c r="AW187" s="153" t="str">
        <f t="shared" si="720"/>
        <v/>
      </c>
      <c r="AX187" s="154" t="str">
        <f t="shared" si="721"/>
        <v/>
      </c>
      <c r="AY187" s="152" t="str">
        <f t="shared" si="722"/>
        <v/>
      </c>
      <c r="AZ187" s="153" t="str">
        <f t="shared" si="723"/>
        <v/>
      </c>
      <c r="BA187" s="64"/>
      <c r="BB187" s="64"/>
      <c r="BC187" s="64"/>
      <c r="BD187" s="64"/>
      <c r="BE187" s="64"/>
      <c r="BF187" s="156" t="str">
        <f t="shared" si="724"/>
        <v>Afectat sau NU?</v>
      </c>
      <c r="BG187" s="152" t="str">
        <f t="shared" si="725"/>
        <v>-</v>
      </c>
      <c r="BH187" s="155" t="str">
        <f t="shared" si="726"/>
        <v>-</v>
      </c>
      <c r="BI187" s="156" t="str">
        <f t="shared" si="727"/>
        <v>Afectat sau NU?</v>
      </c>
      <c r="BJ187" s="152" t="str">
        <f t="shared" si="728"/>
        <v>-</v>
      </c>
      <c r="BK187" s="153" t="str">
        <f t="shared" si="729"/>
        <v>-</v>
      </c>
      <c r="BL187" s="157" t="str">
        <f t="shared" si="730"/>
        <v>Afectat sau NU?</v>
      </c>
      <c r="BM187" s="152" t="str">
        <f t="shared" si="731"/>
        <v>-</v>
      </c>
      <c r="BN187" s="153" t="str">
        <f t="shared" si="732"/>
        <v>-</v>
      </c>
    </row>
    <row r="188" spans="1:66" s="10" customFormat="1" ht="15" thickBot="1" x14ac:dyDescent="0.3">
      <c r="A188" s="140">
        <f t="shared" si="733"/>
        <v>172</v>
      </c>
      <c r="B188" s="141" t="s">
        <v>86</v>
      </c>
      <c r="C188" s="141" t="s">
        <v>66</v>
      </c>
      <c r="D188" s="142" t="s">
        <v>662</v>
      </c>
      <c r="E188" s="141">
        <v>65440</v>
      </c>
      <c r="F188" s="141" t="s">
        <v>663</v>
      </c>
      <c r="G188" s="141" t="s">
        <v>156</v>
      </c>
      <c r="H188" s="143">
        <v>542880.01</v>
      </c>
      <c r="I188" s="143">
        <v>380147.11</v>
      </c>
      <c r="J188" s="143">
        <v>542880.01</v>
      </c>
      <c r="K188" s="143">
        <v>380147.11</v>
      </c>
      <c r="L188" s="141" t="s">
        <v>86</v>
      </c>
      <c r="M188" s="141" t="s">
        <v>86</v>
      </c>
      <c r="N188" s="141" t="s">
        <v>664</v>
      </c>
      <c r="O188" s="141" t="s">
        <v>665</v>
      </c>
      <c r="P188" s="141" t="s">
        <v>86</v>
      </c>
      <c r="Q188" s="141" t="s">
        <v>86</v>
      </c>
      <c r="R188" s="141" t="s">
        <v>86</v>
      </c>
      <c r="S188" s="141" t="s">
        <v>86</v>
      </c>
      <c r="T188" s="141" t="s">
        <v>88</v>
      </c>
      <c r="U188" s="141"/>
      <c r="V188" s="141" t="s">
        <v>129</v>
      </c>
      <c r="W188" s="144" t="s">
        <v>615</v>
      </c>
      <c r="X188" s="145"/>
      <c r="Y188" s="146"/>
      <c r="Z188" s="145"/>
      <c r="AA188" s="146"/>
      <c r="AB188" s="141" t="s">
        <v>71</v>
      </c>
      <c r="AC188" s="141"/>
      <c r="AD188" s="147"/>
      <c r="AE188" s="312"/>
      <c r="AF188" s="313"/>
      <c r="AG188" s="314"/>
      <c r="AH188" s="313"/>
      <c r="AI188" s="314"/>
      <c r="AJ188" s="313"/>
      <c r="AK188" s="314"/>
      <c r="AL188" s="313"/>
      <c r="AM188" s="271"/>
      <c r="AN188" s="271"/>
      <c r="AO188" s="271"/>
      <c r="AP188" s="150" t="s">
        <v>721</v>
      </c>
      <c r="AQ188" s="77"/>
      <c r="AR188" s="151" t="str">
        <f t="shared" si="715"/>
        <v/>
      </c>
      <c r="AS188" s="152" t="str">
        <f t="shared" si="716"/>
        <v/>
      </c>
      <c r="AT188" s="155" t="str">
        <f t="shared" si="717"/>
        <v/>
      </c>
      <c r="AU188" s="151" t="str">
        <f t="shared" si="718"/>
        <v/>
      </c>
      <c r="AV188" s="152" t="str">
        <f t="shared" si="719"/>
        <v/>
      </c>
      <c r="AW188" s="153" t="str">
        <f t="shared" si="720"/>
        <v/>
      </c>
      <c r="AX188" s="154" t="str">
        <f t="shared" si="721"/>
        <v/>
      </c>
      <c r="AY188" s="152" t="str">
        <f t="shared" si="722"/>
        <v/>
      </c>
      <c r="AZ188" s="153" t="str">
        <f t="shared" si="723"/>
        <v/>
      </c>
      <c r="BA188" s="64"/>
      <c r="BB188" s="64"/>
      <c r="BC188" s="64"/>
      <c r="BD188" s="64"/>
      <c r="BE188" s="64"/>
      <c r="BF188" s="156" t="str">
        <f t="shared" si="724"/>
        <v>Afectat sau NU?</v>
      </c>
      <c r="BG188" s="152" t="str">
        <f t="shared" si="725"/>
        <v>-</v>
      </c>
      <c r="BH188" s="155" t="str">
        <f t="shared" si="726"/>
        <v>-</v>
      </c>
      <c r="BI188" s="156" t="str">
        <f t="shared" si="727"/>
        <v>Afectat sau NU?</v>
      </c>
      <c r="BJ188" s="152" t="str">
        <f t="shared" si="728"/>
        <v>-</v>
      </c>
      <c r="BK188" s="153" t="str">
        <f t="shared" si="729"/>
        <v>-</v>
      </c>
      <c r="BL188" s="157" t="str">
        <f t="shared" si="730"/>
        <v>Afectat sau NU?</v>
      </c>
      <c r="BM188" s="152" t="str">
        <f t="shared" si="731"/>
        <v>-</v>
      </c>
      <c r="BN188" s="153" t="str">
        <f t="shared" si="732"/>
        <v>-</v>
      </c>
    </row>
    <row r="189" spans="1:66" s="10" customFormat="1" x14ac:dyDescent="0.25">
      <c r="A189" s="66">
        <f t="shared" si="733"/>
        <v>173</v>
      </c>
      <c r="B189" s="67" t="s">
        <v>86</v>
      </c>
      <c r="C189" s="67" t="s">
        <v>66</v>
      </c>
      <c r="D189" s="68" t="s">
        <v>666</v>
      </c>
      <c r="E189" s="67">
        <v>131345</v>
      </c>
      <c r="F189" s="67" t="s">
        <v>667</v>
      </c>
      <c r="G189" s="67" t="s">
        <v>159</v>
      </c>
      <c r="H189" s="69">
        <v>549781.52</v>
      </c>
      <c r="I189" s="69">
        <v>415513.83</v>
      </c>
      <c r="J189" s="69">
        <v>549781.52</v>
      </c>
      <c r="K189" s="69">
        <v>415513.83</v>
      </c>
      <c r="L189" s="67" t="s">
        <v>86</v>
      </c>
      <c r="M189" s="67" t="s">
        <v>86</v>
      </c>
      <c r="N189" s="67" t="s">
        <v>668</v>
      </c>
      <c r="O189" s="67" t="s">
        <v>667</v>
      </c>
      <c r="P189" s="67" t="s">
        <v>86</v>
      </c>
      <c r="Q189" s="67" t="s">
        <v>86</v>
      </c>
      <c r="R189" s="67" t="s">
        <v>86</v>
      </c>
      <c r="S189" s="67" t="s">
        <v>86</v>
      </c>
      <c r="T189" s="67" t="s">
        <v>88</v>
      </c>
      <c r="U189" s="67"/>
      <c r="V189" s="67" t="s">
        <v>129</v>
      </c>
      <c r="W189" s="70" t="s">
        <v>615</v>
      </c>
      <c r="X189" s="71"/>
      <c r="Y189" s="72"/>
      <c r="Z189" s="71"/>
      <c r="AA189" s="72"/>
      <c r="AB189" s="67" t="s">
        <v>71</v>
      </c>
      <c r="AC189" s="67"/>
      <c r="AD189" s="73"/>
      <c r="AE189" s="220"/>
      <c r="AF189" s="221"/>
      <c r="AG189" s="222"/>
      <c r="AH189" s="221"/>
      <c r="AI189" s="222"/>
      <c r="AJ189" s="221"/>
      <c r="AK189" s="222"/>
      <c r="AL189" s="221"/>
      <c r="AM189" s="223"/>
      <c r="AN189" s="223"/>
      <c r="AO189" s="223"/>
      <c r="AP189" s="76" t="s">
        <v>195</v>
      </c>
      <c r="AQ189" s="77"/>
      <c r="AR189" s="78" t="str">
        <f t="shared" si="715"/>
        <v/>
      </c>
      <c r="AS189" s="79" t="str">
        <f t="shared" si="716"/>
        <v/>
      </c>
      <c r="AT189" s="82" t="str">
        <f t="shared" si="717"/>
        <v/>
      </c>
      <c r="AU189" s="78" t="str">
        <f t="shared" si="718"/>
        <v/>
      </c>
      <c r="AV189" s="79" t="str">
        <f t="shared" si="719"/>
        <v/>
      </c>
      <c r="AW189" s="80" t="str">
        <f t="shared" si="720"/>
        <v/>
      </c>
      <c r="AX189" s="81" t="str">
        <f t="shared" si="721"/>
        <v/>
      </c>
      <c r="AY189" s="79" t="str">
        <f t="shared" si="722"/>
        <v/>
      </c>
      <c r="AZ189" s="80" t="str">
        <f t="shared" si="723"/>
        <v/>
      </c>
      <c r="BA189" s="64"/>
      <c r="BB189" s="64"/>
      <c r="BC189" s="64"/>
      <c r="BD189" s="64"/>
      <c r="BE189" s="64"/>
      <c r="BF189" s="83" t="str">
        <f t="shared" si="724"/>
        <v>Afectat sau NU?</v>
      </c>
      <c r="BG189" s="79" t="str">
        <f t="shared" si="725"/>
        <v>-</v>
      </c>
      <c r="BH189" s="82" t="str">
        <f t="shared" si="726"/>
        <v>-</v>
      </c>
      <c r="BI189" s="83" t="str">
        <f t="shared" si="727"/>
        <v>Afectat sau NU?</v>
      </c>
      <c r="BJ189" s="79" t="str">
        <f t="shared" si="728"/>
        <v>-</v>
      </c>
      <c r="BK189" s="80" t="str">
        <f t="shared" si="729"/>
        <v>-</v>
      </c>
      <c r="BL189" s="370" t="str">
        <f t="shared" si="730"/>
        <v>Afectat sau NU?</v>
      </c>
      <c r="BM189" s="79" t="str">
        <f t="shared" si="731"/>
        <v>-</v>
      </c>
      <c r="BN189" s="80" t="str">
        <f t="shared" si="732"/>
        <v>-</v>
      </c>
    </row>
    <row r="190" spans="1:66" s="10" customFormat="1" ht="29.25" thickBot="1" x14ac:dyDescent="0.3">
      <c r="A190" s="184">
        <f t="shared" si="733"/>
        <v>174</v>
      </c>
      <c r="B190" s="185" t="s">
        <v>86</v>
      </c>
      <c r="C190" s="185" t="s">
        <v>66</v>
      </c>
      <c r="D190" s="186" t="s">
        <v>666</v>
      </c>
      <c r="E190" s="185">
        <v>131345</v>
      </c>
      <c r="F190" s="185" t="s">
        <v>667</v>
      </c>
      <c r="G190" s="185" t="s">
        <v>159</v>
      </c>
      <c r="H190" s="187">
        <v>549781.52</v>
      </c>
      <c r="I190" s="187">
        <v>415513.83</v>
      </c>
      <c r="J190" s="187">
        <v>549781.52</v>
      </c>
      <c r="K190" s="187">
        <v>415513.83</v>
      </c>
      <c r="L190" s="185" t="s">
        <v>86</v>
      </c>
      <c r="M190" s="185" t="s">
        <v>86</v>
      </c>
      <c r="N190" s="185" t="s">
        <v>669</v>
      </c>
      <c r="O190" s="185" t="s">
        <v>670</v>
      </c>
      <c r="P190" s="185" t="s">
        <v>86</v>
      </c>
      <c r="Q190" s="185" t="s">
        <v>86</v>
      </c>
      <c r="R190" s="185" t="s">
        <v>86</v>
      </c>
      <c r="S190" s="185" t="s">
        <v>86</v>
      </c>
      <c r="T190" s="185" t="s">
        <v>97</v>
      </c>
      <c r="U190" s="185"/>
      <c r="V190" s="185" t="s">
        <v>671</v>
      </c>
      <c r="W190" s="188" t="s">
        <v>672</v>
      </c>
      <c r="X190" s="112"/>
      <c r="Y190" s="111"/>
      <c r="Z190" s="112"/>
      <c r="AA190" s="111"/>
      <c r="AB190" s="185" t="s">
        <v>71</v>
      </c>
      <c r="AC190" s="185"/>
      <c r="AD190" s="189"/>
      <c r="AE190" s="231"/>
      <c r="AF190" s="209"/>
      <c r="AG190" s="210"/>
      <c r="AH190" s="209"/>
      <c r="AI190" s="210"/>
      <c r="AJ190" s="209"/>
      <c r="AK190" s="210"/>
      <c r="AL190" s="209"/>
      <c r="AM190" s="211"/>
      <c r="AN190" s="211"/>
      <c r="AO190" s="211"/>
      <c r="AP190" s="114" t="s">
        <v>195</v>
      </c>
      <c r="AQ190" s="77"/>
      <c r="AR190" s="191" t="str">
        <f t="shared" si="715"/>
        <v/>
      </c>
      <c r="AS190" s="192" t="str">
        <f t="shared" si="716"/>
        <v/>
      </c>
      <c r="AT190" s="193" t="str">
        <f t="shared" si="717"/>
        <v/>
      </c>
      <c r="AU190" s="191" t="str">
        <f t="shared" si="718"/>
        <v/>
      </c>
      <c r="AV190" s="192" t="str">
        <f t="shared" si="719"/>
        <v/>
      </c>
      <c r="AW190" s="194" t="str">
        <f t="shared" si="720"/>
        <v/>
      </c>
      <c r="AX190" s="195" t="str">
        <f t="shared" si="721"/>
        <v/>
      </c>
      <c r="AY190" s="192" t="str">
        <f t="shared" si="722"/>
        <v/>
      </c>
      <c r="AZ190" s="194" t="str">
        <f t="shared" si="723"/>
        <v/>
      </c>
      <c r="BA190" s="64"/>
      <c r="BB190" s="64"/>
      <c r="BC190" s="64"/>
      <c r="BD190" s="64"/>
      <c r="BE190" s="64"/>
      <c r="BF190" s="196" t="str">
        <f t="shared" si="724"/>
        <v>Afectat sau NU?</v>
      </c>
      <c r="BG190" s="192" t="str">
        <f t="shared" si="725"/>
        <v>-</v>
      </c>
      <c r="BH190" s="193" t="str">
        <f t="shared" si="726"/>
        <v>-</v>
      </c>
      <c r="BI190" s="196" t="str">
        <f t="shared" si="727"/>
        <v>Afectat sau NU?</v>
      </c>
      <c r="BJ190" s="192" t="str">
        <f t="shared" si="728"/>
        <v>-</v>
      </c>
      <c r="BK190" s="194" t="str">
        <f t="shared" si="729"/>
        <v>-</v>
      </c>
      <c r="BL190" s="197" t="str">
        <f t="shared" si="730"/>
        <v>Afectat sau NU?</v>
      </c>
      <c r="BM190" s="192" t="str">
        <f t="shared" si="731"/>
        <v>-</v>
      </c>
      <c r="BN190" s="194" t="str">
        <f t="shared" si="732"/>
        <v>-</v>
      </c>
    </row>
    <row r="191" spans="1:66" s="10" customFormat="1" ht="29.25" thickBot="1" x14ac:dyDescent="0.3">
      <c r="A191" s="140">
        <f t="shared" si="733"/>
        <v>175</v>
      </c>
      <c r="B191" s="141" t="s">
        <v>86</v>
      </c>
      <c r="C191" s="141" t="s">
        <v>66</v>
      </c>
      <c r="D191" s="142" t="s">
        <v>726</v>
      </c>
      <c r="E191" s="141">
        <v>131381</v>
      </c>
      <c r="F191" s="141" t="s">
        <v>673</v>
      </c>
      <c r="G191" s="141" t="s">
        <v>159</v>
      </c>
      <c r="H191" s="143">
        <v>548893.69999999995</v>
      </c>
      <c r="I191" s="143">
        <v>420137.21</v>
      </c>
      <c r="J191" s="143">
        <v>548893.69999999995</v>
      </c>
      <c r="K191" s="143">
        <v>420137.21</v>
      </c>
      <c r="L191" s="141" t="s">
        <v>86</v>
      </c>
      <c r="M191" s="141" t="s">
        <v>86</v>
      </c>
      <c r="N191" s="141" t="s">
        <v>674</v>
      </c>
      <c r="O191" s="141" t="s">
        <v>673</v>
      </c>
      <c r="P191" s="141" t="s">
        <v>86</v>
      </c>
      <c r="Q191" s="141" t="s">
        <v>86</v>
      </c>
      <c r="R191" s="141" t="s">
        <v>86</v>
      </c>
      <c r="S191" s="141" t="s">
        <v>86</v>
      </c>
      <c r="T191" s="141" t="s">
        <v>88</v>
      </c>
      <c r="U191" s="141"/>
      <c r="V191" s="141" t="s">
        <v>129</v>
      </c>
      <c r="W191" s="144" t="s">
        <v>615</v>
      </c>
      <c r="X191" s="145"/>
      <c r="Y191" s="146"/>
      <c r="Z191" s="145"/>
      <c r="AA191" s="146"/>
      <c r="AB191" s="141" t="s">
        <v>71</v>
      </c>
      <c r="AC191" s="141"/>
      <c r="AD191" s="147"/>
      <c r="AE191" s="312"/>
      <c r="AF191" s="313"/>
      <c r="AG191" s="314"/>
      <c r="AH191" s="313"/>
      <c r="AI191" s="314"/>
      <c r="AJ191" s="313"/>
      <c r="AK191" s="314"/>
      <c r="AL191" s="313"/>
      <c r="AM191" s="271"/>
      <c r="AN191" s="271"/>
      <c r="AO191" s="271"/>
      <c r="AP191" s="150" t="s">
        <v>727</v>
      </c>
      <c r="AQ191" s="77"/>
      <c r="AR191" s="151" t="str">
        <f t="shared" ref="AR191:AR207" si="734">IF(B191="X",IF(AN191="","Afectat sau NU?",IF(AN191="DA",IF(((AK191+AL191)-(AE191+AF191))*24&lt;-720,"Neinformat",((AK191+AL191)-(AE191+AF191))*24),"Nu a fost afectat producator/consumator")),"")</f>
        <v/>
      </c>
      <c r="AS191" s="152" t="str">
        <f t="shared" ref="AS191:AS207" si="735">IF(B191="X",IF(AN191="DA",IF(AR191&lt;6,LEN(TRIM(V191))-LEN(SUBSTITUTE(V191,CHAR(44),""))+1,0),"-"),"")</f>
        <v/>
      </c>
      <c r="AT191" s="155" t="str">
        <f t="shared" ref="AT191:AT207" si="736">IF(B191="X",IF(AN191="DA",LEN(TRIM(V191))-LEN(SUBSTITUTE(V191,CHAR(44),""))+1,"-"),"")</f>
        <v/>
      </c>
      <c r="AU191" s="151" t="str">
        <f t="shared" ref="AU191:AU207" si="737">IF(B191="X",IF(AN191="","Afectat sau NU?",IF(AN191="DA",IF(((AI191+AJ191)-(AE191+AF191))*24&lt;-720,"Neinformat",((AI191+AJ191)-(AE191+AF191))*24),"Nu a fost afectat producator/consumator")),"")</f>
        <v/>
      </c>
      <c r="AV191" s="152" t="str">
        <f t="shared" ref="AV191:AV207" si="738">IF(B191="X",IF(AN191="DA",IF(AU191&lt;6,LEN(TRIM(U191))-LEN(SUBSTITUTE(U191,CHAR(44),""))+1,0),"-"),"")</f>
        <v/>
      </c>
      <c r="AW191" s="153" t="str">
        <f t="shared" ref="AW191:AW207" si="739">IF(B191="X",IF(AN191="DA",LEN(TRIM(U191))-LEN(SUBSTITUTE(U191,CHAR(44),""))+1,"-"),"")</f>
        <v/>
      </c>
      <c r="AX191" s="154" t="str">
        <f t="shared" ref="AX191:AX207" si="740">IF(B191="X",IF(AN191="","Afectat sau NU?",IF(AN191="DA",((AG191+AH191)-(AE191+AF191))*24,"Nu a fost afectat producator/consumator")),"")</f>
        <v/>
      </c>
      <c r="AY191" s="152" t="str">
        <f t="shared" ref="AY191:AY207" si="741">IF(B191="X",IF(AN191="DA",IF(AX191&gt;24,IF(BA191="NU",0,LEN(TRIM(V191))-LEN(SUBSTITUTE(V191,CHAR(44),""))+1),0),"-"),"")</f>
        <v/>
      </c>
      <c r="AZ191" s="153" t="str">
        <f t="shared" ref="AZ191:AZ207" si="742">IF(B191="X",IF(AN191="DA",IF(AX191&gt;24,LEN(TRIM(V191))-LEN(SUBSTITUTE(V191,CHAR(44),""))+1,0),"-"),"")</f>
        <v/>
      </c>
      <c r="BA191" s="64"/>
      <c r="BB191" s="64"/>
      <c r="BC191" s="64"/>
      <c r="BD191" s="64"/>
      <c r="BE191" s="64"/>
      <c r="BF191" s="156" t="str">
        <f t="shared" ref="BF191:BF207" si="743">IF(C191="X",IF(AN191="","Afectat sau NU?",IF(AN191="DA",IF(AK191="","Neinformat",NETWORKDAYS(AK191+AL191,AE191+AF191,$BS$2:$BS$14)-2),"Nu a fost afectat producator/consumator")),"")</f>
        <v>Afectat sau NU?</v>
      </c>
      <c r="BG191" s="152" t="str">
        <f t="shared" ref="BG191:BG207" si="744">IF(C191="X",IF(AN191="DA",IF(AND(BF191&gt;=5,AK191&lt;&gt;""),LEN(TRIM(V191))-LEN(SUBSTITUTE(V191,CHAR(44),""))+1,0),"-"),"")</f>
        <v>-</v>
      </c>
      <c r="BH191" s="155" t="str">
        <f t="shared" ref="BH191:BH207" si="745">IF(C191="X",IF(AN191="DA",LEN(TRIM(V191))-LEN(SUBSTITUTE(V191,CHAR(44),""))+1,"-"),"")</f>
        <v>-</v>
      </c>
      <c r="BI191" s="156" t="str">
        <f t="shared" ref="BI191:BI207" si="746">IF(C191="X",IF(AN191="","Afectat sau NU?",IF(AN191="DA",IF(AI191="","Neinformat",NETWORKDAYS(AI191+AJ191,AE191+AF191,$BS$2:$BS$14)-2),"Nu a fost afectat producator/consumator")),"")</f>
        <v>Afectat sau NU?</v>
      </c>
      <c r="BJ191" s="152" t="str">
        <f t="shared" ref="BJ191:BJ207" si="747">IF(C191="X",IF(AN191="DA",IF(AND(BI191&gt;=5,AI191&lt;&gt;""),LEN(TRIM(U191))-LEN(SUBSTITUTE(U191,CHAR(44),""))+1,0),"-"),"")</f>
        <v>-</v>
      </c>
      <c r="BK191" s="153" t="str">
        <f t="shared" ref="BK191:BK207" si="748">IF(C191="X",IF(AN191="DA",LEN(TRIM(U191))-LEN(SUBSTITUTE(U191,CHAR(44),""))+1,"-"),"")</f>
        <v>-</v>
      </c>
      <c r="BL191" s="157" t="str">
        <f t="shared" ref="BL191:BL207" si="749">IF(C191="X",IF(AN191="","Afectat sau NU?",IF(AN191="DA",((AG191+AH191)-(Z191+AA191))*24,"Nu a fost afectat producator/consumator")),"")</f>
        <v>Afectat sau NU?</v>
      </c>
      <c r="BM191" s="152" t="str">
        <f t="shared" ref="BM191:BM207" si="750">IF(C191="X",IF(AN191&lt;&gt;"DA","-",IF(AND(AN191="DA",BL191&lt;=0),LEN(TRIM(V191))-LEN(SUBSTITUTE(V191,CHAR(44),""))+1+LEN(TRIM(U191))-LEN(SUBSTITUTE(U191,CHAR(44),""))+1,0)),"")</f>
        <v>-</v>
      </c>
      <c r="BN191" s="153" t="str">
        <f t="shared" ref="BN191:BN207" si="751">IF(C191="X",IF(AN191="DA",LEN(TRIM(V191))-LEN(SUBSTITUTE(V191,CHAR(44),""))+1+LEN(TRIM(U191))-LEN(SUBSTITUTE(U191,CHAR(44),""))+1,"-"),"")</f>
        <v>-</v>
      </c>
    </row>
    <row r="192" spans="1:66" s="10" customFormat="1" x14ac:dyDescent="0.25">
      <c r="A192" s="66">
        <f>SUM(1,A191)</f>
        <v>176</v>
      </c>
      <c r="B192" s="67" t="s">
        <v>86</v>
      </c>
      <c r="C192" s="67" t="s">
        <v>66</v>
      </c>
      <c r="D192" s="68" t="s">
        <v>675</v>
      </c>
      <c r="E192" s="67">
        <v>130856</v>
      </c>
      <c r="F192" s="67" t="s">
        <v>676</v>
      </c>
      <c r="G192" s="67" t="s">
        <v>159</v>
      </c>
      <c r="H192" s="69">
        <v>578743.81000000006</v>
      </c>
      <c r="I192" s="69">
        <v>387259.08</v>
      </c>
      <c r="J192" s="69">
        <v>578743.81000000006</v>
      </c>
      <c r="K192" s="69">
        <v>387259.08</v>
      </c>
      <c r="L192" s="67" t="s">
        <v>86</v>
      </c>
      <c r="M192" s="67" t="s">
        <v>86</v>
      </c>
      <c r="N192" s="67" t="s">
        <v>677</v>
      </c>
      <c r="O192" s="67" t="s">
        <v>676</v>
      </c>
      <c r="P192" s="67" t="s">
        <v>86</v>
      </c>
      <c r="Q192" s="67" t="s">
        <v>86</v>
      </c>
      <c r="R192" s="67" t="s">
        <v>86</v>
      </c>
      <c r="S192" s="67" t="s">
        <v>86</v>
      </c>
      <c r="T192" s="67" t="s">
        <v>88</v>
      </c>
      <c r="U192" s="67"/>
      <c r="V192" s="67" t="s">
        <v>129</v>
      </c>
      <c r="W192" s="70" t="s">
        <v>615</v>
      </c>
      <c r="X192" s="71"/>
      <c r="Y192" s="72"/>
      <c r="Z192" s="71"/>
      <c r="AA192" s="72"/>
      <c r="AB192" s="67" t="s">
        <v>71</v>
      </c>
      <c r="AC192" s="67"/>
      <c r="AD192" s="73"/>
      <c r="AE192" s="220"/>
      <c r="AF192" s="221"/>
      <c r="AG192" s="222"/>
      <c r="AH192" s="221"/>
      <c r="AI192" s="222"/>
      <c r="AJ192" s="221"/>
      <c r="AK192" s="222"/>
      <c r="AL192" s="221"/>
      <c r="AM192" s="223"/>
      <c r="AN192" s="223"/>
      <c r="AO192" s="223"/>
      <c r="AP192" s="76" t="s">
        <v>721</v>
      </c>
      <c r="AQ192" s="77"/>
      <c r="AR192" s="78" t="str">
        <f t="shared" si="734"/>
        <v/>
      </c>
      <c r="AS192" s="79" t="str">
        <f t="shared" si="735"/>
        <v/>
      </c>
      <c r="AT192" s="82" t="str">
        <f t="shared" si="736"/>
        <v/>
      </c>
      <c r="AU192" s="78" t="str">
        <f t="shared" si="737"/>
        <v/>
      </c>
      <c r="AV192" s="79" t="str">
        <f t="shared" si="738"/>
        <v/>
      </c>
      <c r="AW192" s="80" t="str">
        <f t="shared" si="739"/>
        <v/>
      </c>
      <c r="AX192" s="81" t="str">
        <f t="shared" si="740"/>
        <v/>
      </c>
      <c r="AY192" s="79" t="str">
        <f t="shared" si="741"/>
        <v/>
      </c>
      <c r="AZ192" s="80" t="str">
        <f t="shared" si="742"/>
        <v/>
      </c>
      <c r="BA192" s="64"/>
      <c r="BB192" s="64"/>
      <c r="BC192" s="64"/>
      <c r="BD192" s="64"/>
      <c r="BE192" s="64"/>
      <c r="BF192" s="83" t="str">
        <f t="shared" si="743"/>
        <v>Afectat sau NU?</v>
      </c>
      <c r="BG192" s="79" t="str">
        <f t="shared" si="744"/>
        <v>-</v>
      </c>
      <c r="BH192" s="82" t="str">
        <f t="shared" si="745"/>
        <v>-</v>
      </c>
      <c r="BI192" s="83" t="str">
        <f t="shared" si="746"/>
        <v>Afectat sau NU?</v>
      </c>
      <c r="BJ192" s="79" t="str">
        <f t="shared" si="747"/>
        <v>-</v>
      </c>
      <c r="BK192" s="80" t="str">
        <f t="shared" si="748"/>
        <v>-</v>
      </c>
      <c r="BL192" s="370" t="str">
        <f t="shared" si="749"/>
        <v>Afectat sau NU?</v>
      </c>
      <c r="BM192" s="79" t="str">
        <f t="shared" si="750"/>
        <v>-</v>
      </c>
      <c r="BN192" s="80" t="str">
        <f t="shared" si="751"/>
        <v>-</v>
      </c>
    </row>
    <row r="193" spans="1:66" s="10" customFormat="1" x14ac:dyDescent="0.25">
      <c r="A193" s="84">
        <f t="shared" si="733"/>
        <v>177</v>
      </c>
      <c r="B193" s="85" t="s">
        <v>86</v>
      </c>
      <c r="C193" s="85" t="s">
        <v>66</v>
      </c>
      <c r="D193" s="86" t="s">
        <v>675</v>
      </c>
      <c r="E193" s="85">
        <v>130543</v>
      </c>
      <c r="F193" s="85" t="s">
        <v>197</v>
      </c>
      <c r="G193" s="85" t="s">
        <v>159</v>
      </c>
      <c r="H193" s="87">
        <v>576786.91</v>
      </c>
      <c r="I193" s="87">
        <v>384819.6</v>
      </c>
      <c r="J193" s="87">
        <v>576786.91</v>
      </c>
      <c r="K193" s="87">
        <v>384819.6</v>
      </c>
      <c r="L193" s="85" t="s">
        <v>86</v>
      </c>
      <c r="M193" s="85" t="s">
        <v>86</v>
      </c>
      <c r="N193" s="85" t="s">
        <v>678</v>
      </c>
      <c r="O193" s="85" t="s">
        <v>679</v>
      </c>
      <c r="P193" s="85" t="s">
        <v>86</v>
      </c>
      <c r="Q193" s="85" t="s">
        <v>86</v>
      </c>
      <c r="R193" s="85" t="s">
        <v>86</v>
      </c>
      <c r="S193" s="85" t="s">
        <v>86</v>
      </c>
      <c r="T193" s="85" t="s">
        <v>88</v>
      </c>
      <c r="U193" s="85"/>
      <c r="V193" s="85" t="s">
        <v>129</v>
      </c>
      <c r="W193" s="88" t="s">
        <v>615</v>
      </c>
      <c r="X193" s="89"/>
      <c r="Y193" s="90"/>
      <c r="Z193" s="89"/>
      <c r="AA193" s="90"/>
      <c r="AB193" s="85" t="s">
        <v>71</v>
      </c>
      <c r="AC193" s="85"/>
      <c r="AD193" s="91"/>
      <c r="AE193" s="230"/>
      <c r="AF193" s="205"/>
      <c r="AG193" s="206"/>
      <c r="AH193" s="205"/>
      <c r="AI193" s="206"/>
      <c r="AJ193" s="205"/>
      <c r="AK193" s="206"/>
      <c r="AL193" s="205"/>
      <c r="AM193" s="207"/>
      <c r="AN193" s="207"/>
      <c r="AO193" s="207"/>
      <c r="AP193" s="94" t="s">
        <v>721</v>
      </c>
      <c r="AQ193" s="77"/>
      <c r="AR193" s="177" t="str">
        <f t="shared" si="734"/>
        <v/>
      </c>
      <c r="AS193" s="178" t="str">
        <f t="shared" si="735"/>
        <v/>
      </c>
      <c r="AT193" s="179" t="str">
        <f t="shared" si="736"/>
        <v/>
      </c>
      <c r="AU193" s="177" t="str">
        <f t="shared" si="737"/>
        <v/>
      </c>
      <c r="AV193" s="178" t="str">
        <f t="shared" si="738"/>
        <v/>
      </c>
      <c r="AW193" s="180" t="str">
        <f t="shared" si="739"/>
        <v/>
      </c>
      <c r="AX193" s="181" t="str">
        <f t="shared" si="740"/>
        <v/>
      </c>
      <c r="AY193" s="178" t="str">
        <f t="shared" si="741"/>
        <v/>
      </c>
      <c r="AZ193" s="180" t="str">
        <f t="shared" si="742"/>
        <v/>
      </c>
      <c r="BA193" s="64"/>
      <c r="BB193" s="64"/>
      <c r="BC193" s="64"/>
      <c r="BD193" s="64"/>
      <c r="BE193" s="64"/>
      <c r="BF193" s="182" t="str">
        <f t="shared" si="743"/>
        <v>Afectat sau NU?</v>
      </c>
      <c r="BG193" s="178" t="str">
        <f t="shared" si="744"/>
        <v>-</v>
      </c>
      <c r="BH193" s="179" t="str">
        <f t="shared" si="745"/>
        <v>-</v>
      </c>
      <c r="BI193" s="182" t="str">
        <f t="shared" si="746"/>
        <v>Afectat sau NU?</v>
      </c>
      <c r="BJ193" s="178" t="str">
        <f t="shared" si="747"/>
        <v>-</v>
      </c>
      <c r="BK193" s="180" t="str">
        <f t="shared" si="748"/>
        <v>-</v>
      </c>
      <c r="BL193" s="183" t="str">
        <f t="shared" si="749"/>
        <v>Afectat sau NU?</v>
      </c>
      <c r="BM193" s="178" t="str">
        <f t="shared" si="750"/>
        <v>-</v>
      </c>
      <c r="BN193" s="180" t="str">
        <f t="shared" si="751"/>
        <v>-</v>
      </c>
    </row>
    <row r="194" spans="1:66" s="10" customFormat="1" x14ac:dyDescent="0.25">
      <c r="A194" s="84">
        <f t="shared" si="733"/>
        <v>178</v>
      </c>
      <c r="B194" s="85" t="s">
        <v>86</v>
      </c>
      <c r="C194" s="85" t="s">
        <v>66</v>
      </c>
      <c r="D194" s="86" t="s">
        <v>675</v>
      </c>
      <c r="E194" s="85">
        <v>130909</v>
      </c>
      <c r="F194" s="85" t="s">
        <v>680</v>
      </c>
      <c r="G194" s="85" t="s">
        <v>159</v>
      </c>
      <c r="H194" s="87">
        <v>576668.51</v>
      </c>
      <c r="I194" s="87">
        <v>380637.18</v>
      </c>
      <c r="J194" s="87">
        <v>576668.51</v>
      </c>
      <c r="K194" s="87">
        <v>380637.18</v>
      </c>
      <c r="L194" s="85" t="s">
        <v>86</v>
      </c>
      <c r="M194" s="85" t="s">
        <v>86</v>
      </c>
      <c r="N194" s="85" t="s">
        <v>681</v>
      </c>
      <c r="O194" s="85" t="s">
        <v>682</v>
      </c>
      <c r="P194" s="85" t="s">
        <v>86</v>
      </c>
      <c r="Q194" s="85" t="s">
        <v>86</v>
      </c>
      <c r="R194" s="85" t="s">
        <v>86</v>
      </c>
      <c r="S194" s="85" t="s">
        <v>86</v>
      </c>
      <c r="T194" s="85" t="s">
        <v>88</v>
      </c>
      <c r="U194" s="85"/>
      <c r="V194" s="85" t="s">
        <v>129</v>
      </c>
      <c r="W194" s="88" t="s">
        <v>615</v>
      </c>
      <c r="X194" s="89"/>
      <c r="Y194" s="90"/>
      <c r="Z194" s="89"/>
      <c r="AA194" s="90"/>
      <c r="AB194" s="85" t="s">
        <v>71</v>
      </c>
      <c r="AC194" s="85"/>
      <c r="AD194" s="91"/>
      <c r="AE194" s="230"/>
      <c r="AF194" s="205"/>
      <c r="AG194" s="206"/>
      <c r="AH194" s="205"/>
      <c r="AI194" s="206"/>
      <c r="AJ194" s="205"/>
      <c r="AK194" s="206"/>
      <c r="AL194" s="205"/>
      <c r="AM194" s="207"/>
      <c r="AN194" s="207"/>
      <c r="AO194" s="207"/>
      <c r="AP194" s="94" t="s">
        <v>721</v>
      </c>
      <c r="AQ194" s="77"/>
      <c r="AR194" s="177" t="str">
        <f t="shared" si="734"/>
        <v/>
      </c>
      <c r="AS194" s="178" t="str">
        <f t="shared" si="735"/>
        <v/>
      </c>
      <c r="AT194" s="179" t="str">
        <f t="shared" si="736"/>
        <v/>
      </c>
      <c r="AU194" s="177" t="str">
        <f t="shared" si="737"/>
        <v/>
      </c>
      <c r="AV194" s="178" t="str">
        <f t="shared" si="738"/>
        <v/>
      </c>
      <c r="AW194" s="180" t="str">
        <f t="shared" si="739"/>
        <v/>
      </c>
      <c r="AX194" s="181" t="str">
        <f t="shared" si="740"/>
        <v/>
      </c>
      <c r="AY194" s="178" t="str">
        <f t="shared" si="741"/>
        <v/>
      </c>
      <c r="AZ194" s="180" t="str">
        <f t="shared" si="742"/>
        <v/>
      </c>
      <c r="BA194" s="64"/>
      <c r="BB194" s="64"/>
      <c r="BC194" s="64"/>
      <c r="BD194" s="64"/>
      <c r="BE194" s="64"/>
      <c r="BF194" s="182" t="str">
        <f t="shared" si="743"/>
        <v>Afectat sau NU?</v>
      </c>
      <c r="BG194" s="178" t="str">
        <f t="shared" si="744"/>
        <v>-</v>
      </c>
      <c r="BH194" s="179" t="str">
        <f t="shared" si="745"/>
        <v>-</v>
      </c>
      <c r="BI194" s="182" t="str">
        <f t="shared" si="746"/>
        <v>Afectat sau NU?</v>
      </c>
      <c r="BJ194" s="178" t="str">
        <f t="shared" si="747"/>
        <v>-</v>
      </c>
      <c r="BK194" s="180" t="str">
        <f t="shared" si="748"/>
        <v>-</v>
      </c>
      <c r="BL194" s="183" t="str">
        <f t="shared" si="749"/>
        <v>Afectat sau NU?</v>
      </c>
      <c r="BM194" s="178" t="str">
        <f t="shared" si="750"/>
        <v>-</v>
      </c>
      <c r="BN194" s="180" t="str">
        <f t="shared" si="751"/>
        <v>-</v>
      </c>
    </row>
    <row r="195" spans="1:66" s="10" customFormat="1" x14ac:dyDescent="0.25">
      <c r="A195" s="84">
        <f t="shared" si="733"/>
        <v>179</v>
      </c>
      <c r="B195" s="85" t="s">
        <v>86</v>
      </c>
      <c r="C195" s="85" t="s">
        <v>66</v>
      </c>
      <c r="D195" s="86" t="s">
        <v>675</v>
      </c>
      <c r="E195" s="85">
        <v>130543</v>
      </c>
      <c r="F195" s="85" t="s">
        <v>197</v>
      </c>
      <c r="G195" s="85" t="s">
        <v>159</v>
      </c>
      <c r="H195" s="87">
        <v>572872.16</v>
      </c>
      <c r="I195" s="87">
        <v>380999.88</v>
      </c>
      <c r="J195" s="87">
        <v>572872.16</v>
      </c>
      <c r="K195" s="87">
        <v>380999.88</v>
      </c>
      <c r="L195" s="85" t="s">
        <v>86</v>
      </c>
      <c r="M195" s="85" t="s">
        <v>86</v>
      </c>
      <c r="N195" s="85" t="s">
        <v>683</v>
      </c>
      <c r="O195" s="85" t="s">
        <v>684</v>
      </c>
      <c r="P195" s="85" t="s">
        <v>86</v>
      </c>
      <c r="Q195" s="85" t="s">
        <v>86</v>
      </c>
      <c r="R195" s="85" t="s">
        <v>86</v>
      </c>
      <c r="S195" s="85" t="s">
        <v>86</v>
      </c>
      <c r="T195" s="85" t="s">
        <v>88</v>
      </c>
      <c r="U195" s="85"/>
      <c r="V195" s="85" t="s">
        <v>129</v>
      </c>
      <c r="W195" s="88" t="s">
        <v>615</v>
      </c>
      <c r="X195" s="89"/>
      <c r="Y195" s="90"/>
      <c r="Z195" s="89"/>
      <c r="AA195" s="90"/>
      <c r="AB195" s="85" t="s">
        <v>71</v>
      </c>
      <c r="AC195" s="85"/>
      <c r="AD195" s="91"/>
      <c r="AE195" s="230"/>
      <c r="AF195" s="205"/>
      <c r="AG195" s="206"/>
      <c r="AH195" s="205"/>
      <c r="AI195" s="206"/>
      <c r="AJ195" s="205"/>
      <c r="AK195" s="206"/>
      <c r="AL195" s="205"/>
      <c r="AM195" s="207"/>
      <c r="AN195" s="207"/>
      <c r="AO195" s="207"/>
      <c r="AP195" s="94" t="s">
        <v>721</v>
      </c>
      <c r="AQ195" s="77"/>
      <c r="AR195" s="177" t="str">
        <f t="shared" si="734"/>
        <v/>
      </c>
      <c r="AS195" s="178" t="str">
        <f t="shared" si="735"/>
        <v/>
      </c>
      <c r="AT195" s="179" t="str">
        <f t="shared" si="736"/>
        <v/>
      </c>
      <c r="AU195" s="177" t="str">
        <f t="shared" si="737"/>
        <v/>
      </c>
      <c r="AV195" s="178" t="str">
        <f t="shared" si="738"/>
        <v/>
      </c>
      <c r="AW195" s="180" t="str">
        <f t="shared" si="739"/>
        <v/>
      </c>
      <c r="AX195" s="181" t="str">
        <f t="shared" si="740"/>
        <v/>
      </c>
      <c r="AY195" s="178" t="str">
        <f t="shared" si="741"/>
        <v/>
      </c>
      <c r="AZ195" s="180" t="str">
        <f t="shared" si="742"/>
        <v/>
      </c>
      <c r="BA195" s="64"/>
      <c r="BB195" s="64"/>
      <c r="BC195" s="64"/>
      <c r="BD195" s="64"/>
      <c r="BE195" s="64"/>
      <c r="BF195" s="182" t="str">
        <f t="shared" si="743"/>
        <v>Afectat sau NU?</v>
      </c>
      <c r="BG195" s="178" t="str">
        <f t="shared" si="744"/>
        <v>-</v>
      </c>
      <c r="BH195" s="179" t="str">
        <f t="shared" si="745"/>
        <v>-</v>
      </c>
      <c r="BI195" s="182" t="str">
        <f t="shared" si="746"/>
        <v>Afectat sau NU?</v>
      </c>
      <c r="BJ195" s="178" t="str">
        <f t="shared" si="747"/>
        <v>-</v>
      </c>
      <c r="BK195" s="180" t="str">
        <f t="shared" si="748"/>
        <v>-</v>
      </c>
      <c r="BL195" s="183" t="str">
        <f t="shared" si="749"/>
        <v>Afectat sau NU?</v>
      </c>
      <c r="BM195" s="178" t="str">
        <f t="shared" si="750"/>
        <v>-</v>
      </c>
      <c r="BN195" s="180" t="str">
        <f t="shared" si="751"/>
        <v>-</v>
      </c>
    </row>
    <row r="196" spans="1:66" s="10" customFormat="1" x14ac:dyDescent="0.25">
      <c r="A196" s="84">
        <f t="shared" si="733"/>
        <v>180</v>
      </c>
      <c r="B196" s="85" t="s">
        <v>86</v>
      </c>
      <c r="C196" s="85" t="s">
        <v>66</v>
      </c>
      <c r="D196" s="86" t="s">
        <v>675</v>
      </c>
      <c r="E196" s="85">
        <v>132119</v>
      </c>
      <c r="F196" s="85" t="s">
        <v>685</v>
      </c>
      <c r="G196" s="85" t="s">
        <v>159</v>
      </c>
      <c r="H196" s="87">
        <v>567818.39</v>
      </c>
      <c r="I196" s="87">
        <v>381275.49</v>
      </c>
      <c r="J196" s="87">
        <v>567818.39</v>
      </c>
      <c r="K196" s="87">
        <v>381275.49</v>
      </c>
      <c r="L196" s="85" t="s">
        <v>86</v>
      </c>
      <c r="M196" s="85" t="s">
        <v>86</v>
      </c>
      <c r="N196" s="85" t="s">
        <v>686</v>
      </c>
      <c r="O196" s="85" t="s">
        <v>687</v>
      </c>
      <c r="P196" s="85" t="s">
        <v>86</v>
      </c>
      <c r="Q196" s="85" t="s">
        <v>86</v>
      </c>
      <c r="R196" s="85" t="s">
        <v>86</v>
      </c>
      <c r="S196" s="85" t="s">
        <v>86</v>
      </c>
      <c r="T196" s="85" t="s">
        <v>88</v>
      </c>
      <c r="U196" s="85"/>
      <c r="V196" s="85" t="s">
        <v>129</v>
      </c>
      <c r="W196" s="88" t="s">
        <v>615</v>
      </c>
      <c r="X196" s="89"/>
      <c r="Y196" s="90"/>
      <c r="Z196" s="89"/>
      <c r="AA196" s="90"/>
      <c r="AB196" s="85" t="s">
        <v>71</v>
      </c>
      <c r="AC196" s="85"/>
      <c r="AD196" s="91"/>
      <c r="AE196" s="230"/>
      <c r="AF196" s="205"/>
      <c r="AG196" s="206"/>
      <c r="AH196" s="205"/>
      <c r="AI196" s="206"/>
      <c r="AJ196" s="205"/>
      <c r="AK196" s="206"/>
      <c r="AL196" s="205"/>
      <c r="AM196" s="207"/>
      <c r="AN196" s="207"/>
      <c r="AO196" s="207"/>
      <c r="AP196" s="94" t="s">
        <v>721</v>
      </c>
      <c r="AQ196" s="77"/>
      <c r="AR196" s="177" t="str">
        <f t="shared" si="734"/>
        <v/>
      </c>
      <c r="AS196" s="178" t="str">
        <f t="shared" si="735"/>
        <v/>
      </c>
      <c r="AT196" s="179" t="str">
        <f t="shared" si="736"/>
        <v/>
      </c>
      <c r="AU196" s="177" t="str">
        <f t="shared" si="737"/>
        <v/>
      </c>
      <c r="AV196" s="178" t="str">
        <f t="shared" si="738"/>
        <v/>
      </c>
      <c r="AW196" s="180" t="str">
        <f t="shared" si="739"/>
        <v/>
      </c>
      <c r="AX196" s="181" t="str">
        <f t="shared" si="740"/>
        <v/>
      </c>
      <c r="AY196" s="178" t="str">
        <f t="shared" si="741"/>
        <v/>
      </c>
      <c r="AZ196" s="180" t="str">
        <f t="shared" si="742"/>
        <v/>
      </c>
      <c r="BA196" s="64"/>
      <c r="BB196" s="64"/>
      <c r="BC196" s="64"/>
      <c r="BD196" s="64"/>
      <c r="BE196" s="64"/>
      <c r="BF196" s="182" t="str">
        <f t="shared" si="743"/>
        <v>Afectat sau NU?</v>
      </c>
      <c r="BG196" s="178" t="str">
        <f t="shared" si="744"/>
        <v>-</v>
      </c>
      <c r="BH196" s="179" t="str">
        <f t="shared" si="745"/>
        <v>-</v>
      </c>
      <c r="BI196" s="182" t="str">
        <f t="shared" si="746"/>
        <v>Afectat sau NU?</v>
      </c>
      <c r="BJ196" s="178" t="str">
        <f t="shared" si="747"/>
        <v>-</v>
      </c>
      <c r="BK196" s="180" t="str">
        <f t="shared" si="748"/>
        <v>-</v>
      </c>
      <c r="BL196" s="183" t="str">
        <f t="shared" si="749"/>
        <v>Afectat sau NU?</v>
      </c>
      <c r="BM196" s="178" t="str">
        <f t="shared" si="750"/>
        <v>-</v>
      </c>
      <c r="BN196" s="180" t="str">
        <f t="shared" si="751"/>
        <v>-</v>
      </c>
    </row>
    <row r="197" spans="1:66" s="10" customFormat="1" ht="28.5" x14ac:dyDescent="0.25">
      <c r="A197" s="84">
        <f t="shared" si="733"/>
        <v>181</v>
      </c>
      <c r="B197" s="85" t="s">
        <v>86</v>
      </c>
      <c r="C197" s="85" t="s">
        <v>66</v>
      </c>
      <c r="D197" s="86" t="s">
        <v>675</v>
      </c>
      <c r="E197" s="85">
        <v>130543</v>
      </c>
      <c r="F197" s="85" t="s">
        <v>688</v>
      </c>
      <c r="G197" s="85" t="s">
        <v>159</v>
      </c>
      <c r="H197" s="87">
        <v>581446.93000000005</v>
      </c>
      <c r="I197" s="87">
        <v>385348.31</v>
      </c>
      <c r="J197" s="87">
        <v>581446.93000000005</v>
      </c>
      <c r="K197" s="87">
        <v>385348.31</v>
      </c>
      <c r="L197" s="85" t="s">
        <v>86</v>
      </c>
      <c r="M197" s="85" t="s">
        <v>86</v>
      </c>
      <c r="N197" s="85" t="s">
        <v>689</v>
      </c>
      <c r="O197" s="85" t="s">
        <v>690</v>
      </c>
      <c r="P197" s="85" t="s">
        <v>86</v>
      </c>
      <c r="Q197" s="85" t="s">
        <v>86</v>
      </c>
      <c r="R197" s="85" t="s">
        <v>86</v>
      </c>
      <c r="S197" s="85" t="s">
        <v>86</v>
      </c>
      <c r="T197" s="85" t="s">
        <v>88</v>
      </c>
      <c r="U197" s="85"/>
      <c r="V197" s="85" t="s">
        <v>129</v>
      </c>
      <c r="W197" s="88" t="s">
        <v>615</v>
      </c>
      <c r="X197" s="89"/>
      <c r="Y197" s="90"/>
      <c r="Z197" s="89"/>
      <c r="AA197" s="90"/>
      <c r="AB197" s="85" t="s">
        <v>71</v>
      </c>
      <c r="AC197" s="85"/>
      <c r="AD197" s="91"/>
      <c r="AE197" s="230"/>
      <c r="AF197" s="205"/>
      <c r="AG197" s="206"/>
      <c r="AH197" s="205"/>
      <c r="AI197" s="206"/>
      <c r="AJ197" s="205"/>
      <c r="AK197" s="206"/>
      <c r="AL197" s="205"/>
      <c r="AM197" s="207"/>
      <c r="AN197" s="207"/>
      <c r="AO197" s="207"/>
      <c r="AP197" s="94" t="s">
        <v>721</v>
      </c>
      <c r="AQ197" s="77"/>
      <c r="AR197" s="177" t="str">
        <f t="shared" si="734"/>
        <v/>
      </c>
      <c r="AS197" s="178" t="str">
        <f t="shared" si="735"/>
        <v/>
      </c>
      <c r="AT197" s="179" t="str">
        <f t="shared" si="736"/>
        <v/>
      </c>
      <c r="AU197" s="177" t="str">
        <f t="shared" si="737"/>
        <v/>
      </c>
      <c r="AV197" s="178" t="str">
        <f t="shared" si="738"/>
        <v/>
      </c>
      <c r="AW197" s="180" t="str">
        <f t="shared" si="739"/>
        <v/>
      </c>
      <c r="AX197" s="181" t="str">
        <f t="shared" si="740"/>
        <v/>
      </c>
      <c r="AY197" s="178" t="str">
        <f t="shared" si="741"/>
        <v/>
      </c>
      <c r="AZ197" s="180" t="str">
        <f t="shared" si="742"/>
        <v/>
      </c>
      <c r="BA197" s="64"/>
      <c r="BB197" s="64"/>
      <c r="BC197" s="64"/>
      <c r="BD197" s="64"/>
      <c r="BE197" s="64"/>
      <c r="BF197" s="182" t="str">
        <f t="shared" si="743"/>
        <v>Afectat sau NU?</v>
      </c>
      <c r="BG197" s="178" t="str">
        <f t="shared" si="744"/>
        <v>-</v>
      </c>
      <c r="BH197" s="179" t="str">
        <f t="shared" si="745"/>
        <v>-</v>
      </c>
      <c r="BI197" s="182" t="str">
        <f t="shared" si="746"/>
        <v>Afectat sau NU?</v>
      </c>
      <c r="BJ197" s="178" t="str">
        <f t="shared" si="747"/>
        <v>-</v>
      </c>
      <c r="BK197" s="180" t="str">
        <f t="shared" si="748"/>
        <v>-</v>
      </c>
      <c r="BL197" s="183" t="str">
        <f t="shared" si="749"/>
        <v>Afectat sau NU?</v>
      </c>
      <c r="BM197" s="178" t="str">
        <f t="shared" si="750"/>
        <v>-</v>
      </c>
      <c r="BN197" s="180" t="str">
        <f t="shared" si="751"/>
        <v>-</v>
      </c>
    </row>
    <row r="198" spans="1:66" s="10" customFormat="1" ht="29.25" thickBot="1" x14ac:dyDescent="0.3">
      <c r="A198" s="184">
        <f t="shared" si="733"/>
        <v>182</v>
      </c>
      <c r="B198" s="185" t="s">
        <v>86</v>
      </c>
      <c r="C198" s="185" t="s">
        <v>66</v>
      </c>
      <c r="D198" s="186" t="s">
        <v>675</v>
      </c>
      <c r="E198" s="185">
        <v>130543</v>
      </c>
      <c r="F198" s="185" t="s">
        <v>688</v>
      </c>
      <c r="G198" s="185" t="s">
        <v>159</v>
      </c>
      <c r="H198" s="187">
        <v>581446.93000000005</v>
      </c>
      <c r="I198" s="187">
        <v>385348.31</v>
      </c>
      <c r="J198" s="187">
        <v>581446.93000000005</v>
      </c>
      <c r="K198" s="187">
        <v>385348.31</v>
      </c>
      <c r="L198" s="185" t="s">
        <v>86</v>
      </c>
      <c r="M198" s="185" t="s">
        <v>86</v>
      </c>
      <c r="N198" s="185" t="s">
        <v>691</v>
      </c>
      <c r="O198" s="185" t="s">
        <v>692</v>
      </c>
      <c r="P198" s="185" t="s">
        <v>86</v>
      </c>
      <c r="Q198" s="185" t="s">
        <v>86</v>
      </c>
      <c r="R198" s="185" t="s">
        <v>86</v>
      </c>
      <c r="S198" s="185" t="s">
        <v>86</v>
      </c>
      <c r="T198" s="185" t="s">
        <v>97</v>
      </c>
      <c r="U198" s="185"/>
      <c r="V198" s="185" t="s">
        <v>693</v>
      </c>
      <c r="W198" s="188" t="s">
        <v>615</v>
      </c>
      <c r="X198" s="112"/>
      <c r="Y198" s="111"/>
      <c r="Z198" s="112"/>
      <c r="AA198" s="111"/>
      <c r="AB198" s="185" t="s">
        <v>71</v>
      </c>
      <c r="AC198" s="185"/>
      <c r="AD198" s="189"/>
      <c r="AE198" s="231"/>
      <c r="AF198" s="209"/>
      <c r="AG198" s="210"/>
      <c r="AH198" s="209"/>
      <c r="AI198" s="210"/>
      <c r="AJ198" s="209"/>
      <c r="AK198" s="210"/>
      <c r="AL198" s="209"/>
      <c r="AM198" s="211"/>
      <c r="AN198" s="211"/>
      <c r="AO198" s="211"/>
      <c r="AP198" s="114" t="s">
        <v>721</v>
      </c>
      <c r="AQ198" s="77"/>
      <c r="AR198" s="191" t="str">
        <f t="shared" si="734"/>
        <v/>
      </c>
      <c r="AS198" s="192" t="str">
        <f t="shared" si="735"/>
        <v/>
      </c>
      <c r="AT198" s="193" t="str">
        <f t="shared" si="736"/>
        <v/>
      </c>
      <c r="AU198" s="191" t="str">
        <f t="shared" si="737"/>
        <v/>
      </c>
      <c r="AV198" s="192" t="str">
        <f t="shared" si="738"/>
        <v/>
      </c>
      <c r="AW198" s="194" t="str">
        <f t="shared" si="739"/>
        <v/>
      </c>
      <c r="AX198" s="195" t="str">
        <f t="shared" si="740"/>
        <v/>
      </c>
      <c r="AY198" s="192" t="str">
        <f t="shared" si="741"/>
        <v/>
      </c>
      <c r="AZ198" s="194" t="str">
        <f t="shared" si="742"/>
        <v/>
      </c>
      <c r="BA198" s="64"/>
      <c r="BB198" s="64"/>
      <c r="BC198" s="64"/>
      <c r="BD198" s="64"/>
      <c r="BE198" s="64"/>
      <c r="BF198" s="196" t="str">
        <f t="shared" si="743"/>
        <v>Afectat sau NU?</v>
      </c>
      <c r="BG198" s="192" t="str">
        <f t="shared" si="744"/>
        <v>-</v>
      </c>
      <c r="BH198" s="193" t="str">
        <f t="shared" si="745"/>
        <v>-</v>
      </c>
      <c r="BI198" s="196" t="str">
        <f t="shared" si="746"/>
        <v>Afectat sau NU?</v>
      </c>
      <c r="BJ198" s="192" t="str">
        <f t="shared" si="747"/>
        <v>-</v>
      </c>
      <c r="BK198" s="194" t="str">
        <f t="shared" si="748"/>
        <v>-</v>
      </c>
      <c r="BL198" s="197" t="str">
        <f t="shared" si="749"/>
        <v>Afectat sau NU?</v>
      </c>
      <c r="BM198" s="192" t="str">
        <f t="shared" si="750"/>
        <v>-</v>
      </c>
      <c r="BN198" s="194" t="str">
        <f t="shared" si="751"/>
        <v>-</v>
      </c>
    </row>
    <row r="199" spans="1:66" s="10" customFormat="1" ht="29.25" thickBot="1" x14ac:dyDescent="0.3">
      <c r="A199" s="140">
        <f t="shared" si="733"/>
        <v>183</v>
      </c>
      <c r="B199" s="141" t="s">
        <v>86</v>
      </c>
      <c r="C199" s="141" t="s">
        <v>66</v>
      </c>
      <c r="D199" s="142" t="s">
        <v>694</v>
      </c>
      <c r="E199" s="141">
        <v>67069</v>
      </c>
      <c r="F199" s="141" t="s">
        <v>695</v>
      </c>
      <c r="G199" s="141" t="s">
        <v>156</v>
      </c>
      <c r="H199" s="143">
        <v>571928</v>
      </c>
      <c r="I199" s="143">
        <v>361161.04</v>
      </c>
      <c r="J199" s="143">
        <v>571928</v>
      </c>
      <c r="K199" s="143">
        <v>361161.04</v>
      </c>
      <c r="L199" s="141" t="s">
        <v>86</v>
      </c>
      <c r="M199" s="141" t="s">
        <v>86</v>
      </c>
      <c r="N199" s="141" t="s">
        <v>696</v>
      </c>
      <c r="O199" s="141" t="s">
        <v>697</v>
      </c>
      <c r="P199" s="141" t="s">
        <v>86</v>
      </c>
      <c r="Q199" s="141" t="s">
        <v>86</v>
      </c>
      <c r="R199" s="141" t="s">
        <v>86</v>
      </c>
      <c r="S199" s="141" t="s">
        <v>86</v>
      </c>
      <c r="T199" s="141" t="s">
        <v>88</v>
      </c>
      <c r="U199" s="141"/>
      <c r="V199" s="141" t="s">
        <v>129</v>
      </c>
      <c r="W199" s="144" t="s">
        <v>595</v>
      </c>
      <c r="X199" s="145"/>
      <c r="Y199" s="146"/>
      <c r="Z199" s="145"/>
      <c r="AA199" s="146"/>
      <c r="AB199" s="141" t="s">
        <v>71</v>
      </c>
      <c r="AC199" s="141"/>
      <c r="AD199" s="147"/>
      <c r="AE199" s="312"/>
      <c r="AF199" s="313"/>
      <c r="AG199" s="314"/>
      <c r="AH199" s="313"/>
      <c r="AI199" s="314"/>
      <c r="AJ199" s="313"/>
      <c r="AK199" s="314"/>
      <c r="AL199" s="313"/>
      <c r="AM199" s="271"/>
      <c r="AN199" s="271"/>
      <c r="AO199" s="271"/>
      <c r="AP199" s="150" t="s">
        <v>195</v>
      </c>
      <c r="AQ199" s="77"/>
      <c r="AR199" s="151" t="str">
        <f t="shared" si="734"/>
        <v/>
      </c>
      <c r="AS199" s="152" t="str">
        <f t="shared" si="735"/>
        <v/>
      </c>
      <c r="AT199" s="155" t="str">
        <f t="shared" si="736"/>
        <v/>
      </c>
      <c r="AU199" s="151" t="str">
        <f t="shared" si="737"/>
        <v/>
      </c>
      <c r="AV199" s="152" t="str">
        <f t="shared" si="738"/>
        <v/>
      </c>
      <c r="AW199" s="153" t="str">
        <f t="shared" si="739"/>
        <v/>
      </c>
      <c r="AX199" s="154" t="str">
        <f t="shared" si="740"/>
        <v/>
      </c>
      <c r="AY199" s="152" t="str">
        <f t="shared" si="741"/>
        <v/>
      </c>
      <c r="AZ199" s="153" t="str">
        <f t="shared" si="742"/>
        <v/>
      </c>
      <c r="BA199" s="64"/>
      <c r="BB199" s="64"/>
      <c r="BC199" s="64"/>
      <c r="BD199" s="64"/>
      <c r="BE199" s="64"/>
      <c r="BF199" s="156" t="str">
        <f t="shared" si="743"/>
        <v>Afectat sau NU?</v>
      </c>
      <c r="BG199" s="152" t="str">
        <f t="shared" si="744"/>
        <v>-</v>
      </c>
      <c r="BH199" s="155" t="str">
        <f t="shared" si="745"/>
        <v>-</v>
      </c>
      <c r="BI199" s="156" t="str">
        <f t="shared" si="746"/>
        <v>Afectat sau NU?</v>
      </c>
      <c r="BJ199" s="152" t="str">
        <f t="shared" si="747"/>
        <v>-</v>
      </c>
      <c r="BK199" s="153" t="str">
        <f t="shared" si="748"/>
        <v>-</v>
      </c>
      <c r="BL199" s="157" t="str">
        <f t="shared" si="749"/>
        <v>Afectat sau NU?</v>
      </c>
      <c r="BM199" s="152" t="str">
        <f t="shared" si="750"/>
        <v>-</v>
      </c>
      <c r="BN199" s="153" t="str">
        <f t="shared" si="751"/>
        <v>-</v>
      </c>
    </row>
    <row r="200" spans="1:66" s="10" customFormat="1" x14ac:dyDescent="0.25">
      <c r="A200" s="66">
        <f t="shared" si="733"/>
        <v>184</v>
      </c>
      <c r="B200" s="67" t="s">
        <v>86</v>
      </c>
      <c r="C200" s="67" t="s">
        <v>66</v>
      </c>
      <c r="D200" s="68" t="s">
        <v>698</v>
      </c>
      <c r="E200" s="67">
        <v>135958</v>
      </c>
      <c r="F200" s="67" t="s">
        <v>699</v>
      </c>
      <c r="G200" s="67" t="s">
        <v>159</v>
      </c>
      <c r="H200" s="69">
        <v>591730.05000000005</v>
      </c>
      <c r="I200" s="69">
        <v>384301.09</v>
      </c>
      <c r="J200" s="69">
        <v>591730.05000000005</v>
      </c>
      <c r="K200" s="69">
        <v>384301.09</v>
      </c>
      <c r="L200" s="67" t="s">
        <v>86</v>
      </c>
      <c r="M200" s="67" t="s">
        <v>86</v>
      </c>
      <c r="N200" s="67" t="s">
        <v>700</v>
      </c>
      <c r="O200" s="67" t="s">
        <v>699</v>
      </c>
      <c r="P200" s="67" t="s">
        <v>86</v>
      </c>
      <c r="Q200" s="67" t="s">
        <v>86</v>
      </c>
      <c r="R200" s="67" t="s">
        <v>86</v>
      </c>
      <c r="S200" s="67" t="s">
        <v>86</v>
      </c>
      <c r="T200" s="67" t="s">
        <v>88</v>
      </c>
      <c r="U200" s="67"/>
      <c r="V200" s="67" t="s">
        <v>129</v>
      </c>
      <c r="W200" s="70" t="s">
        <v>639</v>
      </c>
      <c r="X200" s="71"/>
      <c r="Y200" s="72"/>
      <c r="Z200" s="71"/>
      <c r="AA200" s="72"/>
      <c r="AB200" s="67" t="s">
        <v>71</v>
      </c>
      <c r="AC200" s="67"/>
      <c r="AD200" s="73"/>
      <c r="AE200" s="220"/>
      <c r="AF200" s="221"/>
      <c r="AG200" s="222"/>
      <c r="AH200" s="221"/>
      <c r="AI200" s="222"/>
      <c r="AJ200" s="221"/>
      <c r="AK200" s="222"/>
      <c r="AL200" s="221"/>
      <c r="AM200" s="223"/>
      <c r="AN200" s="223"/>
      <c r="AO200" s="223"/>
      <c r="AP200" s="76" t="s">
        <v>721</v>
      </c>
      <c r="AQ200" s="77"/>
      <c r="AR200" s="78" t="str">
        <f t="shared" si="734"/>
        <v/>
      </c>
      <c r="AS200" s="79" t="str">
        <f t="shared" si="735"/>
        <v/>
      </c>
      <c r="AT200" s="82" t="str">
        <f t="shared" si="736"/>
        <v/>
      </c>
      <c r="AU200" s="78" t="str">
        <f t="shared" si="737"/>
        <v/>
      </c>
      <c r="AV200" s="79" t="str">
        <f t="shared" si="738"/>
        <v/>
      </c>
      <c r="AW200" s="80" t="str">
        <f t="shared" si="739"/>
        <v/>
      </c>
      <c r="AX200" s="81" t="str">
        <f t="shared" si="740"/>
        <v/>
      </c>
      <c r="AY200" s="79" t="str">
        <f t="shared" si="741"/>
        <v/>
      </c>
      <c r="AZ200" s="80" t="str">
        <f t="shared" si="742"/>
        <v/>
      </c>
      <c r="BA200" s="64"/>
      <c r="BB200" s="64"/>
      <c r="BC200" s="64"/>
      <c r="BD200" s="64"/>
      <c r="BE200" s="64"/>
      <c r="BF200" s="83" t="str">
        <f t="shared" si="743"/>
        <v>Afectat sau NU?</v>
      </c>
      <c r="BG200" s="79" t="str">
        <f t="shared" si="744"/>
        <v>-</v>
      </c>
      <c r="BH200" s="82" t="str">
        <f t="shared" si="745"/>
        <v>-</v>
      </c>
      <c r="BI200" s="83" t="str">
        <f t="shared" si="746"/>
        <v>Afectat sau NU?</v>
      </c>
      <c r="BJ200" s="79" t="str">
        <f t="shared" si="747"/>
        <v>-</v>
      </c>
      <c r="BK200" s="80" t="str">
        <f t="shared" si="748"/>
        <v>-</v>
      </c>
      <c r="BL200" s="370" t="str">
        <f t="shared" si="749"/>
        <v>Afectat sau NU?</v>
      </c>
      <c r="BM200" s="79" t="str">
        <f t="shared" si="750"/>
        <v>-</v>
      </c>
      <c r="BN200" s="80" t="str">
        <f t="shared" si="751"/>
        <v>-</v>
      </c>
    </row>
    <row r="201" spans="1:66" s="10" customFormat="1" ht="15" thickBot="1" x14ac:dyDescent="0.3">
      <c r="A201" s="184">
        <f t="shared" si="733"/>
        <v>185</v>
      </c>
      <c r="B201" s="185" t="s">
        <v>86</v>
      </c>
      <c r="C201" s="185" t="s">
        <v>66</v>
      </c>
      <c r="D201" s="186" t="s">
        <v>698</v>
      </c>
      <c r="E201" s="185">
        <v>135958</v>
      </c>
      <c r="F201" s="185" t="s">
        <v>701</v>
      </c>
      <c r="G201" s="185" t="s">
        <v>159</v>
      </c>
      <c r="H201" s="187">
        <v>591722.69999999995</v>
      </c>
      <c r="I201" s="187">
        <v>384288.61</v>
      </c>
      <c r="J201" s="187">
        <v>591722.69999999995</v>
      </c>
      <c r="K201" s="187">
        <v>384288.61</v>
      </c>
      <c r="L201" s="185" t="s">
        <v>86</v>
      </c>
      <c r="M201" s="185" t="s">
        <v>86</v>
      </c>
      <c r="N201" s="185" t="s">
        <v>702</v>
      </c>
      <c r="O201" s="185" t="s">
        <v>703</v>
      </c>
      <c r="P201" s="185" t="s">
        <v>86</v>
      </c>
      <c r="Q201" s="185" t="s">
        <v>86</v>
      </c>
      <c r="R201" s="185" t="s">
        <v>86</v>
      </c>
      <c r="S201" s="185" t="s">
        <v>86</v>
      </c>
      <c r="T201" s="185" t="s">
        <v>88</v>
      </c>
      <c r="U201" s="185"/>
      <c r="V201" s="185" t="s">
        <v>129</v>
      </c>
      <c r="W201" s="188" t="s">
        <v>639</v>
      </c>
      <c r="X201" s="112"/>
      <c r="Y201" s="111"/>
      <c r="Z201" s="112"/>
      <c r="AA201" s="111"/>
      <c r="AB201" s="185" t="s">
        <v>71</v>
      </c>
      <c r="AC201" s="185"/>
      <c r="AD201" s="189"/>
      <c r="AE201" s="231"/>
      <c r="AF201" s="209"/>
      <c r="AG201" s="210"/>
      <c r="AH201" s="209"/>
      <c r="AI201" s="210"/>
      <c r="AJ201" s="209"/>
      <c r="AK201" s="210"/>
      <c r="AL201" s="209"/>
      <c r="AM201" s="211"/>
      <c r="AN201" s="211"/>
      <c r="AO201" s="211"/>
      <c r="AP201" s="114" t="s">
        <v>721</v>
      </c>
      <c r="AQ201" s="77"/>
      <c r="AR201" s="191" t="str">
        <f t="shared" si="734"/>
        <v/>
      </c>
      <c r="AS201" s="192" t="str">
        <f t="shared" si="735"/>
        <v/>
      </c>
      <c r="AT201" s="193" t="str">
        <f t="shared" si="736"/>
        <v/>
      </c>
      <c r="AU201" s="191" t="str">
        <f t="shared" si="737"/>
        <v/>
      </c>
      <c r="AV201" s="192" t="str">
        <f t="shared" si="738"/>
        <v/>
      </c>
      <c r="AW201" s="194" t="str">
        <f t="shared" si="739"/>
        <v/>
      </c>
      <c r="AX201" s="195" t="str">
        <f t="shared" si="740"/>
        <v/>
      </c>
      <c r="AY201" s="192" t="str">
        <f t="shared" si="741"/>
        <v/>
      </c>
      <c r="AZ201" s="194" t="str">
        <f t="shared" si="742"/>
        <v/>
      </c>
      <c r="BA201" s="64"/>
      <c r="BB201" s="64"/>
      <c r="BC201" s="64"/>
      <c r="BD201" s="64"/>
      <c r="BE201" s="64"/>
      <c r="BF201" s="196" t="str">
        <f t="shared" si="743"/>
        <v>Afectat sau NU?</v>
      </c>
      <c r="BG201" s="192" t="str">
        <f t="shared" si="744"/>
        <v>-</v>
      </c>
      <c r="BH201" s="193" t="str">
        <f t="shared" si="745"/>
        <v>-</v>
      </c>
      <c r="BI201" s="196" t="str">
        <f t="shared" si="746"/>
        <v>Afectat sau NU?</v>
      </c>
      <c r="BJ201" s="192" t="str">
        <f t="shared" si="747"/>
        <v>-</v>
      </c>
      <c r="BK201" s="194" t="str">
        <f t="shared" si="748"/>
        <v>-</v>
      </c>
      <c r="BL201" s="197" t="str">
        <f t="shared" si="749"/>
        <v>Afectat sau NU?</v>
      </c>
      <c r="BM201" s="192" t="str">
        <f t="shared" si="750"/>
        <v>-</v>
      </c>
      <c r="BN201" s="194" t="str">
        <f t="shared" si="751"/>
        <v>-</v>
      </c>
    </row>
    <row r="202" spans="1:66" s="10" customFormat="1" ht="43.5" thickBot="1" x14ac:dyDescent="0.3">
      <c r="A202" s="140">
        <f t="shared" si="733"/>
        <v>186</v>
      </c>
      <c r="B202" s="141" t="s">
        <v>86</v>
      </c>
      <c r="C202" s="141" t="s">
        <v>66</v>
      </c>
      <c r="D202" s="142" t="s">
        <v>704</v>
      </c>
      <c r="E202" s="141">
        <v>130918</v>
      </c>
      <c r="F202" s="141" t="s">
        <v>705</v>
      </c>
      <c r="G202" s="141" t="s">
        <v>159</v>
      </c>
      <c r="H202" s="143">
        <v>571593.47</v>
      </c>
      <c r="I202" s="143">
        <v>373696.68</v>
      </c>
      <c r="J202" s="143">
        <v>571593.47</v>
      </c>
      <c r="K202" s="143">
        <v>373696.68</v>
      </c>
      <c r="L202" s="141" t="s">
        <v>86</v>
      </c>
      <c r="M202" s="141" t="s">
        <v>86</v>
      </c>
      <c r="N202" s="141" t="s">
        <v>198</v>
      </c>
      <c r="O202" s="141" t="s">
        <v>705</v>
      </c>
      <c r="P202" s="141" t="s">
        <v>86</v>
      </c>
      <c r="Q202" s="141" t="s">
        <v>86</v>
      </c>
      <c r="R202" s="141" t="s">
        <v>86</v>
      </c>
      <c r="S202" s="141" t="s">
        <v>86</v>
      </c>
      <c r="T202" s="141" t="s">
        <v>88</v>
      </c>
      <c r="U202" s="141"/>
      <c r="V202" s="141" t="s">
        <v>129</v>
      </c>
      <c r="W202" s="362" t="s">
        <v>895</v>
      </c>
      <c r="X202" s="145"/>
      <c r="Y202" s="146"/>
      <c r="Z202" s="145"/>
      <c r="AA202" s="146"/>
      <c r="AB202" s="141" t="s">
        <v>71</v>
      </c>
      <c r="AC202" s="141"/>
      <c r="AD202" s="147" t="s">
        <v>896</v>
      </c>
      <c r="AE202" s="312"/>
      <c r="AF202" s="313"/>
      <c r="AG202" s="314"/>
      <c r="AH202" s="313"/>
      <c r="AI202" s="314"/>
      <c r="AJ202" s="313"/>
      <c r="AK202" s="314"/>
      <c r="AL202" s="313"/>
      <c r="AM202" s="271"/>
      <c r="AN202" s="271"/>
      <c r="AO202" s="271"/>
      <c r="AP202" s="150" t="s">
        <v>195</v>
      </c>
      <c r="AQ202" s="77"/>
      <c r="AR202" s="151" t="str">
        <f t="shared" si="734"/>
        <v/>
      </c>
      <c r="AS202" s="152" t="str">
        <f t="shared" si="735"/>
        <v/>
      </c>
      <c r="AT202" s="155" t="str">
        <f t="shared" si="736"/>
        <v/>
      </c>
      <c r="AU202" s="151" t="str">
        <f t="shared" si="737"/>
        <v/>
      </c>
      <c r="AV202" s="152" t="str">
        <f t="shared" si="738"/>
        <v/>
      </c>
      <c r="AW202" s="153" t="str">
        <f t="shared" si="739"/>
        <v/>
      </c>
      <c r="AX202" s="154" t="str">
        <f t="shared" si="740"/>
        <v/>
      </c>
      <c r="AY202" s="152" t="str">
        <f t="shared" si="741"/>
        <v/>
      </c>
      <c r="AZ202" s="153" t="str">
        <f t="shared" si="742"/>
        <v/>
      </c>
      <c r="BA202" s="64"/>
      <c r="BB202" s="64"/>
      <c r="BC202" s="64"/>
      <c r="BD202" s="64"/>
      <c r="BE202" s="64"/>
      <c r="BF202" s="156" t="str">
        <f t="shared" si="743"/>
        <v>Afectat sau NU?</v>
      </c>
      <c r="BG202" s="152" t="str">
        <f t="shared" si="744"/>
        <v>-</v>
      </c>
      <c r="BH202" s="155" t="str">
        <f t="shared" si="745"/>
        <v>-</v>
      </c>
      <c r="BI202" s="156" t="str">
        <f t="shared" si="746"/>
        <v>Afectat sau NU?</v>
      </c>
      <c r="BJ202" s="152" t="str">
        <f t="shared" si="747"/>
        <v>-</v>
      </c>
      <c r="BK202" s="153" t="str">
        <f t="shared" si="748"/>
        <v>-</v>
      </c>
      <c r="BL202" s="157" t="str">
        <f t="shared" si="749"/>
        <v>Afectat sau NU?</v>
      </c>
      <c r="BM202" s="152" t="str">
        <f t="shared" si="750"/>
        <v>-</v>
      </c>
      <c r="BN202" s="153" t="str">
        <f t="shared" si="751"/>
        <v>-</v>
      </c>
    </row>
    <row r="203" spans="1:66" s="10" customFormat="1" ht="171" x14ac:dyDescent="0.25">
      <c r="A203" s="66">
        <f t="shared" si="733"/>
        <v>187</v>
      </c>
      <c r="B203" s="67" t="s">
        <v>86</v>
      </c>
      <c r="C203" s="67" t="s">
        <v>66</v>
      </c>
      <c r="D203" s="68" t="s">
        <v>706</v>
      </c>
      <c r="E203" s="67">
        <v>101305</v>
      </c>
      <c r="F203" s="67" t="s">
        <v>707</v>
      </c>
      <c r="G203" s="67" t="s">
        <v>119</v>
      </c>
      <c r="H203" s="69">
        <v>606683.15</v>
      </c>
      <c r="I203" s="69">
        <v>330784.01</v>
      </c>
      <c r="J203" s="69">
        <v>606683.15</v>
      </c>
      <c r="K203" s="69">
        <v>330784.01</v>
      </c>
      <c r="L203" s="67" t="s">
        <v>86</v>
      </c>
      <c r="M203" s="67" t="s">
        <v>86</v>
      </c>
      <c r="N203" s="67" t="s">
        <v>708</v>
      </c>
      <c r="O203" s="67" t="s">
        <v>707</v>
      </c>
      <c r="P203" s="67" t="s">
        <v>86</v>
      </c>
      <c r="Q203" s="67" t="s">
        <v>86</v>
      </c>
      <c r="R203" s="67" t="s">
        <v>86</v>
      </c>
      <c r="S203" s="67" t="s">
        <v>86</v>
      </c>
      <c r="T203" s="67" t="s">
        <v>88</v>
      </c>
      <c r="U203" s="67" t="s">
        <v>854</v>
      </c>
      <c r="V203" s="67" t="s">
        <v>245</v>
      </c>
      <c r="W203" s="70" t="s">
        <v>615</v>
      </c>
      <c r="X203" s="71">
        <v>44334</v>
      </c>
      <c r="Y203" s="72">
        <v>0.375</v>
      </c>
      <c r="Z203" s="71">
        <v>44334</v>
      </c>
      <c r="AA203" s="72">
        <v>0.625</v>
      </c>
      <c r="AB203" s="67" t="s">
        <v>71</v>
      </c>
      <c r="AC203" s="67" t="s">
        <v>314</v>
      </c>
      <c r="AD203" s="73"/>
      <c r="AE203" s="238">
        <v>44334</v>
      </c>
      <c r="AF203" s="239">
        <v>0.37986111111111115</v>
      </c>
      <c r="AG203" s="241">
        <v>44334</v>
      </c>
      <c r="AH203" s="239">
        <v>0.62291666666666667</v>
      </c>
      <c r="AI203" s="241">
        <v>44326</v>
      </c>
      <c r="AJ203" s="239">
        <v>0.3743055555555555</v>
      </c>
      <c r="AK203" s="241">
        <v>44326</v>
      </c>
      <c r="AL203" s="239">
        <v>0.3666666666666667</v>
      </c>
      <c r="AM203" s="242" t="s">
        <v>855</v>
      </c>
      <c r="AN203" s="242" t="s">
        <v>313</v>
      </c>
      <c r="AO203" s="223"/>
      <c r="AP203" s="76" t="s">
        <v>724</v>
      </c>
      <c r="AQ203" s="77"/>
      <c r="AR203" s="78" t="str">
        <f t="shared" si="734"/>
        <v/>
      </c>
      <c r="AS203" s="79" t="str">
        <f t="shared" si="735"/>
        <v/>
      </c>
      <c r="AT203" s="82" t="str">
        <f t="shared" si="736"/>
        <v/>
      </c>
      <c r="AU203" s="78" t="str">
        <f t="shared" si="737"/>
        <v/>
      </c>
      <c r="AV203" s="79" t="str">
        <f t="shared" si="738"/>
        <v/>
      </c>
      <c r="AW203" s="80" t="str">
        <f t="shared" si="739"/>
        <v/>
      </c>
      <c r="AX203" s="81" t="str">
        <f t="shared" si="740"/>
        <v/>
      </c>
      <c r="AY203" s="79" t="str">
        <f t="shared" si="741"/>
        <v/>
      </c>
      <c r="AZ203" s="80" t="str">
        <f t="shared" si="742"/>
        <v/>
      </c>
      <c r="BA203" s="64"/>
      <c r="BB203" s="64"/>
      <c r="BC203" s="64"/>
      <c r="BD203" s="64"/>
      <c r="BE203" s="64"/>
      <c r="BF203" s="83">
        <f t="shared" si="743"/>
        <v>5</v>
      </c>
      <c r="BG203" s="79">
        <f t="shared" si="744"/>
        <v>1</v>
      </c>
      <c r="BH203" s="82">
        <f t="shared" si="745"/>
        <v>1</v>
      </c>
      <c r="BI203" s="83">
        <f t="shared" si="746"/>
        <v>5</v>
      </c>
      <c r="BJ203" s="79">
        <f t="shared" si="747"/>
        <v>36</v>
      </c>
      <c r="BK203" s="80">
        <f t="shared" si="748"/>
        <v>36</v>
      </c>
      <c r="BL203" s="370">
        <f t="shared" si="749"/>
        <v>-4.9999999988358468E-2</v>
      </c>
      <c r="BM203" s="79">
        <f t="shared" si="750"/>
        <v>37</v>
      </c>
      <c r="BN203" s="80">
        <f t="shared" si="751"/>
        <v>37</v>
      </c>
    </row>
    <row r="204" spans="1:66" s="10" customFormat="1" ht="28.5" x14ac:dyDescent="0.25">
      <c r="A204" s="84">
        <f t="shared" si="733"/>
        <v>188</v>
      </c>
      <c r="B204" s="85" t="s">
        <v>86</v>
      </c>
      <c r="C204" s="85" t="s">
        <v>66</v>
      </c>
      <c r="D204" s="86" t="s">
        <v>706</v>
      </c>
      <c r="E204" s="85">
        <v>101305</v>
      </c>
      <c r="F204" s="85" t="s">
        <v>707</v>
      </c>
      <c r="G204" s="85" t="s">
        <v>119</v>
      </c>
      <c r="H204" s="87">
        <v>610826.5</v>
      </c>
      <c r="I204" s="87">
        <v>331231.98</v>
      </c>
      <c r="J204" s="87">
        <v>610826.5</v>
      </c>
      <c r="K204" s="87">
        <v>331231.98</v>
      </c>
      <c r="L204" s="85" t="s">
        <v>86</v>
      </c>
      <c r="M204" s="85" t="s">
        <v>86</v>
      </c>
      <c r="N204" s="85" t="s">
        <v>709</v>
      </c>
      <c r="O204" s="85" t="s">
        <v>710</v>
      </c>
      <c r="P204" s="85" t="s">
        <v>86</v>
      </c>
      <c r="Q204" s="85" t="s">
        <v>86</v>
      </c>
      <c r="R204" s="85" t="s">
        <v>86</v>
      </c>
      <c r="S204" s="85" t="s">
        <v>86</v>
      </c>
      <c r="T204" s="85" t="s">
        <v>97</v>
      </c>
      <c r="U204" s="85"/>
      <c r="V204" s="85" t="s">
        <v>710</v>
      </c>
      <c r="W204" s="88" t="s">
        <v>615</v>
      </c>
      <c r="X204" s="89"/>
      <c r="Y204" s="90"/>
      <c r="Z204" s="89"/>
      <c r="AA204" s="90"/>
      <c r="AB204" s="85" t="s">
        <v>71</v>
      </c>
      <c r="AC204" s="85"/>
      <c r="AD204" s="91"/>
      <c r="AE204" s="230"/>
      <c r="AF204" s="205"/>
      <c r="AG204" s="206"/>
      <c r="AH204" s="205"/>
      <c r="AI204" s="206"/>
      <c r="AJ204" s="205"/>
      <c r="AK204" s="206"/>
      <c r="AL204" s="205"/>
      <c r="AM204" s="207"/>
      <c r="AN204" s="207"/>
      <c r="AO204" s="207"/>
      <c r="AP204" s="94" t="s">
        <v>724</v>
      </c>
      <c r="AQ204" s="77"/>
      <c r="AR204" s="177" t="str">
        <f t="shared" si="734"/>
        <v/>
      </c>
      <c r="AS204" s="178" t="str">
        <f t="shared" si="735"/>
        <v/>
      </c>
      <c r="AT204" s="179" t="str">
        <f t="shared" si="736"/>
        <v/>
      </c>
      <c r="AU204" s="177" t="str">
        <f t="shared" si="737"/>
        <v/>
      </c>
      <c r="AV204" s="178" t="str">
        <f t="shared" si="738"/>
        <v/>
      </c>
      <c r="AW204" s="180" t="str">
        <f t="shared" si="739"/>
        <v/>
      </c>
      <c r="AX204" s="181" t="str">
        <f t="shared" si="740"/>
        <v/>
      </c>
      <c r="AY204" s="178" t="str">
        <f t="shared" si="741"/>
        <v/>
      </c>
      <c r="AZ204" s="180" t="str">
        <f t="shared" si="742"/>
        <v/>
      </c>
      <c r="BA204" s="64"/>
      <c r="BB204" s="64"/>
      <c r="BC204" s="64"/>
      <c r="BD204" s="64"/>
      <c r="BE204" s="64"/>
      <c r="BF204" s="182" t="str">
        <f t="shared" si="743"/>
        <v>Afectat sau NU?</v>
      </c>
      <c r="BG204" s="178" t="str">
        <f t="shared" si="744"/>
        <v>-</v>
      </c>
      <c r="BH204" s="179" t="str">
        <f t="shared" si="745"/>
        <v>-</v>
      </c>
      <c r="BI204" s="182" t="str">
        <f t="shared" si="746"/>
        <v>Afectat sau NU?</v>
      </c>
      <c r="BJ204" s="178" t="str">
        <f t="shared" si="747"/>
        <v>-</v>
      </c>
      <c r="BK204" s="180" t="str">
        <f t="shared" si="748"/>
        <v>-</v>
      </c>
      <c r="BL204" s="183" t="str">
        <f t="shared" si="749"/>
        <v>Afectat sau NU?</v>
      </c>
      <c r="BM204" s="178" t="str">
        <f t="shared" si="750"/>
        <v>-</v>
      </c>
      <c r="BN204" s="180" t="str">
        <f t="shared" si="751"/>
        <v>-</v>
      </c>
    </row>
    <row r="205" spans="1:66" s="10" customFormat="1" ht="28.5" x14ac:dyDescent="0.25">
      <c r="A205" s="84">
        <f t="shared" si="733"/>
        <v>189</v>
      </c>
      <c r="B205" s="85" t="s">
        <v>86</v>
      </c>
      <c r="C205" s="85" t="s">
        <v>66</v>
      </c>
      <c r="D205" s="86" t="s">
        <v>706</v>
      </c>
      <c r="E205" s="85">
        <v>101092</v>
      </c>
      <c r="F205" s="85" t="s">
        <v>711</v>
      </c>
      <c r="G205" s="85" t="s">
        <v>142</v>
      </c>
      <c r="H205" s="87">
        <v>611888.9</v>
      </c>
      <c r="I205" s="87">
        <v>330669.39</v>
      </c>
      <c r="J205" s="87">
        <v>611888.9</v>
      </c>
      <c r="K205" s="87">
        <v>330669.39</v>
      </c>
      <c r="L205" s="85" t="s">
        <v>86</v>
      </c>
      <c r="M205" s="85" t="s">
        <v>86</v>
      </c>
      <c r="N205" s="85" t="s">
        <v>461</v>
      </c>
      <c r="O205" s="85" t="s">
        <v>712</v>
      </c>
      <c r="P205" s="85" t="s">
        <v>86</v>
      </c>
      <c r="Q205" s="85" t="s">
        <v>86</v>
      </c>
      <c r="R205" s="85" t="s">
        <v>86</v>
      </c>
      <c r="S205" s="85" t="s">
        <v>86</v>
      </c>
      <c r="T205" s="85" t="s">
        <v>97</v>
      </c>
      <c r="U205" s="85"/>
      <c r="V205" s="85" t="s">
        <v>713</v>
      </c>
      <c r="W205" s="88" t="s">
        <v>615</v>
      </c>
      <c r="X205" s="89"/>
      <c r="Y205" s="90"/>
      <c r="Z205" s="89"/>
      <c r="AA205" s="90"/>
      <c r="AB205" s="85" t="s">
        <v>71</v>
      </c>
      <c r="AC205" s="85"/>
      <c r="AD205" s="91"/>
      <c r="AE205" s="230"/>
      <c r="AF205" s="205"/>
      <c r="AG205" s="206"/>
      <c r="AH205" s="205"/>
      <c r="AI205" s="206"/>
      <c r="AJ205" s="205"/>
      <c r="AK205" s="206"/>
      <c r="AL205" s="205"/>
      <c r="AM205" s="207"/>
      <c r="AN205" s="207"/>
      <c r="AO205" s="207"/>
      <c r="AP205" s="94" t="s">
        <v>724</v>
      </c>
      <c r="AQ205" s="77"/>
      <c r="AR205" s="177" t="str">
        <f t="shared" si="734"/>
        <v/>
      </c>
      <c r="AS205" s="178" t="str">
        <f t="shared" si="735"/>
        <v/>
      </c>
      <c r="AT205" s="179" t="str">
        <f t="shared" si="736"/>
        <v/>
      </c>
      <c r="AU205" s="177" t="str">
        <f t="shared" si="737"/>
        <v/>
      </c>
      <c r="AV205" s="178" t="str">
        <f t="shared" si="738"/>
        <v/>
      </c>
      <c r="AW205" s="180" t="str">
        <f t="shared" si="739"/>
        <v/>
      </c>
      <c r="AX205" s="181" t="str">
        <f t="shared" si="740"/>
        <v/>
      </c>
      <c r="AY205" s="178" t="str">
        <f t="shared" si="741"/>
        <v/>
      </c>
      <c r="AZ205" s="180" t="str">
        <f t="shared" si="742"/>
        <v/>
      </c>
      <c r="BA205" s="64"/>
      <c r="BB205" s="64"/>
      <c r="BC205" s="64"/>
      <c r="BD205" s="64"/>
      <c r="BE205" s="64"/>
      <c r="BF205" s="182" t="str">
        <f t="shared" si="743"/>
        <v>Afectat sau NU?</v>
      </c>
      <c r="BG205" s="178" t="str">
        <f t="shared" si="744"/>
        <v>-</v>
      </c>
      <c r="BH205" s="179" t="str">
        <f t="shared" si="745"/>
        <v>-</v>
      </c>
      <c r="BI205" s="182" t="str">
        <f t="shared" si="746"/>
        <v>Afectat sau NU?</v>
      </c>
      <c r="BJ205" s="178" t="str">
        <f t="shared" si="747"/>
        <v>-</v>
      </c>
      <c r="BK205" s="180" t="str">
        <f t="shared" si="748"/>
        <v>-</v>
      </c>
      <c r="BL205" s="183" t="str">
        <f t="shared" si="749"/>
        <v>Afectat sau NU?</v>
      </c>
      <c r="BM205" s="178" t="str">
        <f t="shared" si="750"/>
        <v>-</v>
      </c>
      <c r="BN205" s="180" t="str">
        <f t="shared" si="751"/>
        <v>-</v>
      </c>
    </row>
    <row r="206" spans="1:66" s="10" customFormat="1" ht="28.5" x14ac:dyDescent="0.25">
      <c r="A206" s="84">
        <f t="shared" si="733"/>
        <v>190</v>
      </c>
      <c r="B206" s="85" t="s">
        <v>86</v>
      </c>
      <c r="C206" s="85" t="s">
        <v>66</v>
      </c>
      <c r="D206" s="86" t="s">
        <v>706</v>
      </c>
      <c r="E206" s="85">
        <v>103041</v>
      </c>
      <c r="F206" s="85" t="s">
        <v>714</v>
      </c>
      <c r="G206" s="85" t="s">
        <v>142</v>
      </c>
      <c r="H206" s="87">
        <v>621333.44999999995</v>
      </c>
      <c r="I206" s="87">
        <v>329233.25</v>
      </c>
      <c r="J206" s="87">
        <v>621333.44999999995</v>
      </c>
      <c r="K206" s="87">
        <v>329233.25</v>
      </c>
      <c r="L206" s="85" t="s">
        <v>86</v>
      </c>
      <c r="M206" s="85" t="s">
        <v>86</v>
      </c>
      <c r="N206" s="85" t="s">
        <v>715</v>
      </c>
      <c r="O206" s="85" t="s">
        <v>716</v>
      </c>
      <c r="P206" s="85" t="s">
        <v>86</v>
      </c>
      <c r="Q206" s="85" t="s">
        <v>86</v>
      </c>
      <c r="R206" s="85" t="s">
        <v>86</v>
      </c>
      <c r="S206" s="85" t="s">
        <v>86</v>
      </c>
      <c r="T206" s="85" t="s">
        <v>97</v>
      </c>
      <c r="U206" s="85"/>
      <c r="V206" s="85" t="s">
        <v>716</v>
      </c>
      <c r="W206" s="88" t="s">
        <v>615</v>
      </c>
      <c r="X206" s="89"/>
      <c r="Y206" s="90"/>
      <c r="Z206" s="89"/>
      <c r="AA206" s="90"/>
      <c r="AB206" s="85" t="s">
        <v>71</v>
      </c>
      <c r="AC206" s="85"/>
      <c r="AD206" s="91"/>
      <c r="AE206" s="230"/>
      <c r="AF206" s="205"/>
      <c r="AG206" s="206"/>
      <c r="AH206" s="205"/>
      <c r="AI206" s="206"/>
      <c r="AJ206" s="205"/>
      <c r="AK206" s="206"/>
      <c r="AL206" s="205"/>
      <c r="AM206" s="207"/>
      <c r="AN206" s="207"/>
      <c r="AO206" s="207"/>
      <c r="AP206" s="94" t="s">
        <v>724</v>
      </c>
      <c r="AQ206" s="77"/>
      <c r="AR206" s="177" t="str">
        <f t="shared" si="734"/>
        <v/>
      </c>
      <c r="AS206" s="178" t="str">
        <f t="shared" si="735"/>
        <v/>
      </c>
      <c r="AT206" s="179" t="str">
        <f t="shared" si="736"/>
        <v/>
      </c>
      <c r="AU206" s="177" t="str">
        <f t="shared" si="737"/>
        <v/>
      </c>
      <c r="AV206" s="178" t="str">
        <f t="shared" si="738"/>
        <v/>
      </c>
      <c r="AW206" s="180" t="str">
        <f t="shared" si="739"/>
        <v/>
      </c>
      <c r="AX206" s="181" t="str">
        <f t="shared" si="740"/>
        <v/>
      </c>
      <c r="AY206" s="178" t="str">
        <f t="shared" si="741"/>
        <v/>
      </c>
      <c r="AZ206" s="180" t="str">
        <f t="shared" si="742"/>
        <v/>
      </c>
      <c r="BA206" s="64"/>
      <c r="BB206" s="64"/>
      <c r="BC206" s="64"/>
      <c r="BD206" s="64"/>
      <c r="BE206" s="64"/>
      <c r="BF206" s="182" t="str">
        <f t="shared" si="743"/>
        <v>Afectat sau NU?</v>
      </c>
      <c r="BG206" s="178" t="str">
        <f t="shared" si="744"/>
        <v>-</v>
      </c>
      <c r="BH206" s="179" t="str">
        <f t="shared" si="745"/>
        <v>-</v>
      </c>
      <c r="BI206" s="182" t="str">
        <f t="shared" si="746"/>
        <v>Afectat sau NU?</v>
      </c>
      <c r="BJ206" s="178" t="str">
        <f t="shared" si="747"/>
        <v>-</v>
      </c>
      <c r="BK206" s="180" t="str">
        <f t="shared" si="748"/>
        <v>-</v>
      </c>
      <c r="BL206" s="183" t="str">
        <f t="shared" si="749"/>
        <v>Afectat sau NU?</v>
      </c>
      <c r="BM206" s="178" t="str">
        <f t="shared" si="750"/>
        <v>-</v>
      </c>
      <c r="BN206" s="180" t="str">
        <f t="shared" si="751"/>
        <v>-</v>
      </c>
    </row>
    <row r="207" spans="1:66" s="10" customFormat="1" ht="29.25" thickBot="1" x14ac:dyDescent="0.3">
      <c r="A207" s="184">
        <f t="shared" si="733"/>
        <v>191</v>
      </c>
      <c r="B207" s="185" t="s">
        <v>86</v>
      </c>
      <c r="C207" s="185" t="s">
        <v>66</v>
      </c>
      <c r="D207" s="186" t="s">
        <v>706</v>
      </c>
      <c r="E207" s="185">
        <v>105525</v>
      </c>
      <c r="F207" s="185" t="s">
        <v>717</v>
      </c>
      <c r="G207" s="185" t="s">
        <v>142</v>
      </c>
      <c r="H207" s="187">
        <v>625982.49</v>
      </c>
      <c r="I207" s="187">
        <v>329231.21000000002</v>
      </c>
      <c r="J207" s="187">
        <v>625982.49</v>
      </c>
      <c r="K207" s="187">
        <v>329231.21000000002</v>
      </c>
      <c r="L207" s="185" t="s">
        <v>86</v>
      </c>
      <c r="M207" s="185" t="s">
        <v>86</v>
      </c>
      <c r="N207" s="185" t="s">
        <v>718</v>
      </c>
      <c r="O207" s="185" t="s">
        <v>719</v>
      </c>
      <c r="P207" s="185" t="s">
        <v>86</v>
      </c>
      <c r="Q207" s="185" t="s">
        <v>86</v>
      </c>
      <c r="R207" s="185" t="s">
        <v>86</v>
      </c>
      <c r="S207" s="185" t="s">
        <v>86</v>
      </c>
      <c r="T207" s="185" t="s">
        <v>88</v>
      </c>
      <c r="U207" s="185"/>
      <c r="V207" s="185" t="s">
        <v>245</v>
      </c>
      <c r="W207" s="188" t="s">
        <v>615</v>
      </c>
      <c r="X207" s="112"/>
      <c r="Y207" s="111"/>
      <c r="Z207" s="112"/>
      <c r="AA207" s="111"/>
      <c r="AB207" s="185" t="s">
        <v>71</v>
      </c>
      <c r="AC207" s="185"/>
      <c r="AD207" s="189"/>
      <c r="AE207" s="231"/>
      <c r="AF207" s="209"/>
      <c r="AG207" s="210"/>
      <c r="AH207" s="209"/>
      <c r="AI207" s="210"/>
      <c r="AJ207" s="209"/>
      <c r="AK207" s="210"/>
      <c r="AL207" s="209"/>
      <c r="AM207" s="211"/>
      <c r="AN207" s="211"/>
      <c r="AO207" s="211"/>
      <c r="AP207" s="114" t="s">
        <v>724</v>
      </c>
      <c r="AQ207" s="77"/>
      <c r="AR207" s="191" t="str">
        <f t="shared" si="734"/>
        <v/>
      </c>
      <c r="AS207" s="192" t="str">
        <f t="shared" si="735"/>
        <v/>
      </c>
      <c r="AT207" s="193" t="str">
        <f t="shared" si="736"/>
        <v/>
      </c>
      <c r="AU207" s="191" t="str">
        <f t="shared" si="737"/>
        <v/>
      </c>
      <c r="AV207" s="192" t="str">
        <f t="shared" si="738"/>
        <v/>
      </c>
      <c r="AW207" s="194" t="str">
        <f t="shared" si="739"/>
        <v/>
      </c>
      <c r="AX207" s="195" t="str">
        <f t="shared" si="740"/>
        <v/>
      </c>
      <c r="AY207" s="192" t="str">
        <f t="shared" si="741"/>
        <v/>
      </c>
      <c r="AZ207" s="194" t="str">
        <f t="shared" si="742"/>
        <v/>
      </c>
      <c r="BA207" s="64"/>
      <c r="BB207" s="64"/>
      <c r="BC207" s="64"/>
      <c r="BD207" s="64"/>
      <c r="BE207" s="64"/>
      <c r="BF207" s="196" t="str">
        <f t="shared" si="743"/>
        <v>Afectat sau NU?</v>
      </c>
      <c r="BG207" s="192" t="str">
        <f t="shared" si="744"/>
        <v>-</v>
      </c>
      <c r="BH207" s="193" t="str">
        <f t="shared" si="745"/>
        <v>-</v>
      </c>
      <c r="BI207" s="196" t="str">
        <f t="shared" si="746"/>
        <v>Afectat sau NU?</v>
      </c>
      <c r="BJ207" s="192" t="str">
        <f t="shared" si="747"/>
        <v>-</v>
      </c>
      <c r="BK207" s="194" t="str">
        <f t="shared" si="748"/>
        <v>-</v>
      </c>
      <c r="BL207" s="197" t="str">
        <f t="shared" si="749"/>
        <v>Afectat sau NU?</v>
      </c>
      <c r="BM207" s="192" t="str">
        <f t="shared" si="750"/>
        <v>-</v>
      </c>
      <c r="BN207" s="194" t="str">
        <f t="shared" si="751"/>
        <v>-</v>
      </c>
    </row>
    <row r="208" spans="1:66" s="10" customFormat="1" ht="29.25" thickBot="1" x14ac:dyDescent="0.3">
      <c r="A208" s="140">
        <f t="shared" si="733"/>
        <v>192</v>
      </c>
      <c r="B208" s="141" t="s">
        <v>86</v>
      </c>
      <c r="C208" s="141" t="s">
        <v>66</v>
      </c>
      <c r="D208" s="142" t="s">
        <v>720</v>
      </c>
      <c r="E208" s="141">
        <v>134069</v>
      </c>
      <c r="F208" s="141" t="s">
        <v>643</v>
      </c>
      <c r="G208" s="141" t="s">
        <v>159</v>
      </c>
      <c r="H208" s="143">
        <v>558807.9</v>
      </c>
      <c r="I208" s="143">
        <v>394540.02</v>
      </c>
      <c r="J208" s="143">
        <v>558807.9</v>
      </c>
      <c r="K208" s="143">
        <v>394540.02</v>
      </c>
      <c r="L208" s="141" t="s">
        <v>86</v>
      </c>
      <c r="M208" s="141" t="s">
        <v>86</v>
      </c>
      <c r="N208" s="141" t="s">
        <v>644</v>
      </c>
      <c r="O208" s="141" t="s">
        <v>643</v>
      </c>
      <c r="P208" s="141" t="s">
        <v>86</v>
      </c>
      <c r="Q208" s="141" t="s">
        <v>86</v>
      </c>
      <c r="R208" s="141" t="s">
        <v>86</v>
      </c>
      <c r="S208" s="141" t="s">
        <v>86</v>
      </c>
      <c r="T208" s="141" t="s">
        <v>88</v>
      </c>
      <c r="U208" s="141"/>
      <c r="V208" s="141" t="s">
        <v>645</v>
      </c>
      <c r="W208" s="144" t="s">
        <v>639</v>
      </c>
      <c r="X208" s="145"/>
      <c r="Y208" s="146"/>
      <c r="Z208" s="145"/>
      <c r="AA208" s="146"/>
      <c r="AB208" s="141" t="s">
        <v>71</v>
      </c>
      <c r="AC208" s="141"/>
      <c r="AD208" s="147"/>
      <c r="AE208" s="312"/>
      <c r="AF208" s="313"/>
      <c r="AG208" s="314"/>
      <c r="AH208" s="313"/>
      <c r="AI208" s="314"/>
      <c r="AJ208" s="313"/>
      <c r="AK208" s="314"/>
      <c r="AL208" s="313"/>
      <c r="AM208" s="271"/>
      <c r="AN208" s="271"/>
      <c r="AO208" s="271"/>
      <c r="AP208" s="150" t="s">
        <v>725</v>
      </c>
      <c r="AQ208" s="77"/>
      <c r="AR208" s="151" t="str">
        <f t="shared" ref="AR208" si="752">IF(B208="X",IF(AN208="","Afectat sau NU?",IF(AN208="DA",IF(((AK208+AL208)-(AE208+AF208))*24&lt;-720,"Neinformat",((AK208+AL208)-(AE208+AF208))*24),"Nu a fost afectat producator/consumator")),"")</f>
        <v/>
      </c>
      <c r="AS208" s="152" t="str">
        <f t="shared" ref="AS208" si="753">IF(B208="X",IF(AN208="DA",IF(AR208&lt;6,LEN(TRIM(V208))-LEN(SUBSTITUTE(V208,CHAR(44),""))+1,0),"-"),"")</f>
        <v/>
      </c>
      <c r="AT208" s="155" t="str">
        <f t="shared" ref="AT208" si="754">IF(B208="X",IF(AN208="DA",LEN(TRIM(V208))-LEN(SUBSTITUTE(V208,CHAR(44),""))+1,"-"),"")</f>
        <v/>
      </c>
      <c r="AU208" s="151" t="str">
        <f t="shared" ref="AU208" si="755">IF(B208="X",IF(AN208="","Afectat sau NU?",IF(AN208="DA",IF(((AI208+AJ208)-(AE208+AF208))*24&lt;-720,"Neinformat",((AI208+AJ208)-(AE208+AF208))*24),"Nu a fost afectat producator/consumator")),"")</f>
        <v/>
      </c>
      <c r="AV208" s="152" t="str">
        <f t="shared" ref="AV208" si="756">IF(B208="X",IF(AN208="DA",IF(AU208&lt;6,LEN(TRIM(U208))-LEN(SUBSTITUTE(U208,CHAR(44),""))+1,0),"-"),"")</f>
        <v/>
      </c>
      <c r="AW208" s="153" t="str">
        <f t="shared" ref="AW208" si="757">IF(B208="X",IF(AN208="DA",LEN(TRIM(U208))-LEN(SUBSTITUTE(U208,CHAR(44),""))+1,"-"),"")</f>
        <v/>
      </c>
      <c r="AX208" s="154" t="str">
        <f t="shared" ref="AX208" si="758">IF(B208="X",IF(AN208="","Afectat sau NU?",IF(AN208="DA",((AG208+AH208)-(AE208+AF208))*24,"Nu a fost afectat producator/consumator")),"")</f>
        <v/>
      </c>
      <c r="AY208" s="152" t="str">
        <f t="shared" ref="AY208" si="759">IF(B208="X",IF(AN208="DA",IF(AX208&gt;24,IF(BA208="NU",0,LEN(TRIM(V208))-LEN(SUBSTITUTE(V208,CHAR(44),""))+1),0),"-"),"")</f>
        <v/>
      </c>
      <c r="AZ208" s="153" t="str">
        <f t="shared" ref="AZ208" si="760">IF(B208="X",IF(AN208="DA",IF(AX208&gt;24,LEN(TRIM(V208))-LEN(SUBSTITUTE(V208,CHAR(44),""))+1,0),"-"),"")</f>
        <v/>
      </c>
      <c r="BA208" s="64"/>
      <c r="BB208" s="64"/>
      <c r="BC208" s="64"/>
      <c r="BD208" s="64"/>
      <c r="BE208" s="64"/>
      <c r="BF208" s="156" t="str">
        <f t="shared" ref="BF208" si="761">IF(C208="X",IF(AN208="","Afectat sau NU?",IF(AN208="DA",IF(AK208="","Neinformat",NETWORKDAYS(AK208+AL208,AE208+AF208,$BS$2:$BS$14)-2),"Nu a fost afectat producator/consumator")),"")</f>
        <v>Afectat sau NU?</v>
      </c>
      <c r="BG208" s="152" t="str">
        <f t="shared" ref="BG208" si="762">IF(C208="X",IF(AN208="DA",IF(AND(BF208&gt;=5,AK208&lt;&gt;""),LEN(TRIM(V208))-LEN(SUBSTITUTE(V208,CHAR(44),""))+1,0),"-"),"")</f>
        <v>-</v>
      </c>
      <c r="BH208" s="155" t="str">
        <f t="shared" ref="BH208" si="763">IF(C208="X",IF(AN208="DA",LEN(TRIM(V208))-LEN(SUBSTITUTE(V208,CHAR(44),""))+1,"-"),"")</f>
        <v>-</v>
      </c>
      <c r="BI208" s="156" t="str">
        <f t="shared" ref="BI208" si="764">IF(C208="X",IF(AN208="","Afectat sau NU?",IF(AN208="DA",IF(AI208="","Neinformat",NETWORKDAYS(AI208+AJ208,AE208+AF208,$BS$2:$BS$14)-2),"Nu a fost afectat producator/consumator")),"")</f>
        <v>Afectat sau NU?</v>
      </c>
      <c r="BJ208" s="152" t="str">
        <f t="shared" ref="BJ208" si="765">IF(C208="X",IF(AN208="DA",IF(AND(BI208&gt;=5,AI208&lt;&gt;""),LEN(TRIM(U208))-LEN(SUBSTITUTE(U208,CHAR(44),""))+1,0),"-"),"")</f>
        <v>-</v>
      </c>
      <c r="BK208" s="153" t="str">
        <f t="shared" ref="BK208" si="766">IF(C208="X",IF(AN208="DA",LEN(TRIM(U208))-LEN(SUBSTITUTE(U208,CHAR(44),""))+1,"-"),"")</f>
        <v>-</v>
      </c>
      <c r="BL208" s="157" t="str">
        <f t="shared" ref="BL208" si="767">IF(C208="X",IF(AN208="","Afectat sau NU?",IF(AN208="DA",((AG208+AH208)-(Z208+AA208))*24,"Nu a fost afectat producator/consumator")),"")</f>
        <v>Afectat sau NU?</v>
      </c>
      <c r="BM208" s="152" t="str">
        <f t="shared" ref="BM208" si="768">IF(C208="X",IF(AN208&lt;&gt;"DA","-",IF(AND(AN208="DA",BL208&lt;=0),LEN(TRIM(V208))-LEN(SUBSTITUTE(V208,CHAR(44),""))+1+LEN(TRIM(U208))-LEN(SUBSTITUTE(U208,CHAR(44),""))+1,0)),"")</f>
        <v>-</v>
      </c>
      <c r="BN208" s="153" t="str">
        <f t="shared" ref="BN208" si="769">IF(C208="X",IF(AN208="DA",LEN(TRIM(V208))-LEN(SUBSTITUTE(V208,CHAR(44),""))+1+LEN(TRIM(U208))-LEN(SUBSTITUTE(U208,CHAR(44),""))+1,"-"),"")</f>
        <v>-</v>
      </c>
    </row>
    <row r="209" spans="1:66" s="10" customFormat="1" ht="29.25" thickBot="1" x14ac:dyDescent="0.3">
      <c r="A209" s="140">
        <f t="shared" si="733"/>
        <v>193</v>
      </c>
      <c r="B209" s="141" t="s">
        <v>66</v>
      </c>
      <c r="C209" s="141" t="s">
        <v>86</v>
      </c>
      <c r="D209" s="142" t="s">
        <v>733</v>
      </c>
      <c r="E209" s="141">
        <v>92578</v>
      </c>
      <c r="F209" s="141" t="s">
        <v>142</v>
      </c>
      <c r="G209" s="141" t="s">
        <v>142</v>
      </c>
      <c r="H209" s="143">
        <v>684827.36</v>
      </c>
      <c r="I209" s="143">
        <v>306820.24</v>
      </c>
      <c r="J209" s="143">
        <v>684827.36</v>
      </c>
      <c r="K209" s="143">
        <v>306820.24</v>
      </c>
      <c r="L209" s="141" t="s">
        <v>86</v>
      </c>
      <c r="M209" s="141" t="s">
        <v>86</v>
      </c>
      <c r="N209" s="141" t="s">
        <v>728</v>
      </c>
      <c r="O209" s="141" t="s">
        <v>729</v>
      </c>
      <c r="P209" s="141" t="s">
        <v>86</v>
      </c>
      <c r="Q209" s="141" t="s">
        <v>86</v>
      </c>
      <c r="R209" s="141" t="s">
        <v>86</v>
      </c>
      <c r="S209" s="141" t="s">
        <v>86</v>
      </c>
      <c r="T209" s="141" t="s">
        <v>97</v>
      </c>
      <c r="U209" s="141" t="s">
        <v>731</v>
      </c>
      <c r="V209" s="141" t="s">
        <v>730</v>
      </c>
      <c r="W209" s="144" t="s">
        <v>86</v>
      </c>
      <c r="X209" s="145">
        <v>44277</v>
      </c>
      <c r="Y209" s="146">
        <v>0.33333333333333331</v>
      </c>
      <c r="Z209" s="145">
        <v>44277</v>
      </c>
      <c r="AA209" s="146">
        <v>0.41666666666666669</v>
      </c>
      <c r="AB209" s="141" t="s">
        <v>295</v>
      </c>
      <c r="AC209" s="141" t="s">
        <v>314</v>
      </c>
      <c r="AD209" s="147"/>
      <c r="AE209" s="267">
        <v>44277</v>
      </c>
      <c r="AF209" s="268">
        <v>0.33333333333333331</v>
      </c>
      <c r="AG209" s="269">
        <v>44277</v>
      </c>
      <c r="AH209" s="268">
        <v>0.36805555555555558</v>
      </c>
      <c r="AI209" s="269">
        <v>44277</v>
      </c>
      <c r="AJ209" s="268">
        <v>0.35000000000000003</v>
      </c>
      <c r="AK209" s="269">
        <v>44277</v>
      </c>
      <c r="AL209" s="268">
        <v>0.33611111111111108</v>
      </c>
      <c r="AM209" s="270" t="s">
        <v>732</v>
      </c>
      <c r="AN209" s="270" t="s">
        <v>313</v>
      </c>
      <c r="AO209" s="271"/>
      <c r="AP209" s="150" t="s">
        <v>86</v>
      </c>
      <c r="AQ209" s="77"/>
      <c r="AR209" s="151">
        <f t="shared" ref="AR209" si="770">IF(B209="X",IF(AN209="","Afectat sau NU?",IF(AN209="DA",IF(((AK209+AL209)-(AE209+AF209))*24&lt;-720,"Neinformat",((AK209+AL209)-(AE209+AF209))*24),"Nu a fost afectat producator/consumator")),"")</f>
        <v>6.6666666534729302E-2</v>
      </c>
      <c r="AS209" s="152">
        <f t="shared" ref="AS209" si="771">IF(B209="X",IF(AN209="DA",IF(AR209&lt;6,LEN(TRIM(V209))-LEN(SUBSTITUTE(V209,CHAR(44),""))+1,0),"-"),"")</f>
        <v>1</v>
      </c>
      <c r="AT209" s="155">
        <f t="shared" ref="AT209" si="772">IF(B209="X",IF(AN209="DA",LEN(TRIM(V209))-LEN(SUBSTITUTE(V209,CHAR(44),""))+1,"-"),"")</f>
        <v>1</v>
      </c>
      <c r="AU209" s="151">
        <f t="shared" ref="AU209" si="773">IF(B209="X",IF(AN209="","Afectat sau NU?",IF(AN209="DA",IF(((AI209+AJ209)-(AE209+AF209))*24&lt;-720,"Neinformat",((AI209+AJ209)-(AE209+AF209))*24),"Nu a fost afectat producator/consumator")),"")</f>
        <v>0.39999999990686774</v>
      </c>
      <c r="AV209" s="152">
        <f t="shared" ref="AV209" si="774">IF(B209="X",IF(AN209="DA",IF(AU209&lt;6,LEN(TRIM(U209))-LEN(SUBSTITUTE(U209,CHAR(44),""))+1,0),"-"),"")</f>
        <v>1</v>
      </c>
      <c r="AW209" s="153">
        <f t="shared" ref="AW209" si="775">IF(B209="X",IF(AN209="DA",LEN(TRIM(U209))-LEN(SUBSTITUTE(U209,CHAR(44),""))+1,"-"),"")</f>
        <v>1</v>
      </c>
      <c r="AX209" s="154">
        <f t="shared" ref="AX209" si="776">IF(B209="X",IF(AN209="","Afectat sau NU?",IF(AN209="DA",((AG209+AH209)-(AE209+AF209))*24,"Nu a fost afectat producator/consumator")),"")</f>
        <v>0.83333333325572312</v>
      </c>
      <c r="AY209" s="152">
        <f t="shared" ref="AY209" si="777">IF(B209="X",IF(AN209="DA",IF(AX209&gt;24,IF(BA209="NU",0,LEN(TRIM(V209))-LEN(SUBSTITUTE(V209,CHAR(44),""))+1),0),"-"),"")</f>
        <v>0</v>
      </c>
      <c r="AZ209" s="153">
        <f t="shared" ref="AZ209" si="778">IF(B209="X",IF(AN209="DA",IF(AX209&gt;24,LEN(TRIM(V209))-LEN(SUBSTITUTE(V209,CHAR(44),""))+1,0),"-"),"")</f>
        <v>0</v>
      </c>
      <c r="BA209" s="64"/>
      <c r="BB209" s="64"/>
      <c r="BC209" s="64"/>
      <c r="BD209" s="64"/>
      <c r="BE209" s="64"/>
      <c r="BF209" s="156" t="str">
        <f t="shared" ref="BF209" si="779">IF(C209="X",IF(AN209="","Afectat sau NU?",IF(AN209="DA",IF(AK209="","Neinformat",NETWORKDAYS(AK209+AL209,AE209+AF209,$BS$2:$BS$14)-2),"Nu a fost afectat producator/consumator")),"")</f>
        <v/>
      </c>
      <c r="BG209" s="152" t="str">
        <f t="shared" ref="BG209" si="780">IF(C209="X",IF(AN209="DA",IF(AND(BF209&gt;=5,AK209&lt;&gt;""),LEN(TRIM(V209))-LEN(SUBSTITUTE(V209,CHAR(44),""))+1,0),"-"),"")</f>
        <v/>
      </c>
      <c r="BH209" s="155" t="str">
        <f t="shared" ref="BH209" si="781">IF(C209="X",IF(AN209="DA",LEN(TRIM(V209))-LEN(SUBSTITUTE(V209,CHAR(44),""))+1,"-"),"")</f>
        <v/>
      </c>
      <c r="BI209" s="156" t="str">
        <f t="shared" ref="BI209" si="782">IF(C209="X",IF(AN209="","Afectat sau NU?",IF(AN209="DA",IF(AI209="","Neinformat",NETWORKDAYS(AI209+AJ209,AE209+AF209,$BS$2:$BS$14)-2),"Nu a fost afectat producator/consumator")),"")</f>
        <v/>
      </c>
      <c r="BJ209" s="152" t="str">
        <f t="shared" ref="BJ209" si="783">IF(C209="X",IF(AN209="DA",IF(AND(BI209&gt;=5,AI209&lt;&gt;""),LEN(TRIM(U209))-LEN(SUBSTITUTE(U209,CHAR(44),""))+1,0),"-"),"")</f>
        <v/>
      </c>
      <c r="BK209" s="153" t="str">
        <f t="shared" ref="BK209" si="784">IF(C209="X",IF(AN209="DA",LEN(TRIM(U209))-LEN(SUBSTITUTE(U209,CHAR(44),""))+1,"-"),"")</f>
        <v/>
      </c>
      <c r="BL209" s="157" t="str">
        <f t="shared" ref="BL209" si="785">IF(C209="X",IF(AN209="","Afectat sau NU?",IF(AN209="DA",((AG209+AH209)-(Z209+AA209))*24,"Nu a fost afectat producator/consumator")),"")</f>
        <v/>
      </c>
      <c r="BM209" s="152" t="str">
        <f t="shared" ref="BM209" si="786">IF(C209="X",IF(AN209&lt;&gt;"DA","-",IF(AND(AN209="DA",BL209&lt;=0),LEN(TRIM(V209))-LEN(SUBSTITUTE(V209,CHAR(44),""))+1+LEN(TRIM(U209))-LEN(SUBSTITUTE(U209,CHAR(44),""))+1,0)),"")</f>
        <v/>
      </c>
      <c r="BN209" s="153" t="str">
        <f t="shared" ref="BN209" si="787">IF(C209="X",IF(AN209="DA",LEN(TRIM(V209))-LEN(SUBSTITUTE(V209,CHAR(44),""))+1+LEN(TRIM(U209))-LEN(SUBSTITUTE(U209,CHAR(44),""))+1,"-"),"")</f>
        <v/>
      </c>
    </row>
    <row r="210" spans="1:66" s="10" customFormat="1" ht="15" thickBot="1" x14ac:dyDescent="0.3">
      <c r="A210" s="140">
        <f t="shared" si="733"/>
        <v>194</v>
      </c>
      <c r="B210" s="141" t="s">
        <v>66</v>
      </c>
      <c r="C210" s="141" t="s">
        <v>86</v>
      </c>
      <c r="D210" s="142" t="s">
        <v>739</v>
      </c>
      <c r="E210" s="141">
        <v>144811</v>
      </c>
      <c r="F210" s="141" t="s">
        <v>93</v>
      </c>
      <c r="G210" s="141" t="s">
        <v>85</v>
      </c>
      <c r="H210" s="143">
        <v>420533.37</v>
      </c>
      <c r="I210" s="143">
        <v>493520.71</v>
      </c>
      <c r="J210" s="143">
        <v>420533.37</v>
      </c>
      <c r="K210" s="143">
        <v>493520.71</v>
      </c>
      <c r="L210" s="141" t="s">
        <v>86</v>
      </c>
      <c r="M210" s="141" t="s">
        <v>86</v>
      </c>
      <c r="N210" s="141" t="s">
        <v>86</v>
      </c>
      <c r="O210" s="141" t="s">
        <v>86</v>
      </c>
      <c r="P210" s="141" t="s">
        <v>113</v>
      </c>
      <c r="Q210" s="141" t="s">
        <v>93</v>
      </c>
      <c r="R210" s="141" t="s">
        <v>86</v>
      </c>
      <c r="S210" s="141" t="s">
        <v>86</v>
      </c>
      <c r="T210" s="141" t="s">
        <v>114</v>
      </c>
      <c r="U210" s="141" t="s">
        <v>115</v>
      </c>
      <c r="V210" s="141" t="s">
        <v>115</v>
      </c>
      <c r="W210" s="144" t="s">
        <v>86</v>
      </c>
      <c r="X210" s="145">
        <v>44280</v>
      </c>
      <c r="Y210" s="146">
        <v>0.71527777777777779</v>
      </c>
      <c r="Z210" s="145">
        <v>44280</v>
      </c>
      <c r="AA210" s="146">
        <v>0.91666666666666663</v>
      </c>
      <c r="AB210" s="141" t="s">
        <v>69</v>
      </c>
      <c r="AC210" s="141" t="s">
        <v>314</v>
      </c>
      <c r="AD210" s="147"/>
      <c r="AE210" s="267">
        <v>44280</v>
      </c>
      <c r="AF210" s="268">
        <v>0.71527777777777779</v>
      </c>
      <c r="AG210" s="269">
        <v>44280</v>
      </c>
      <c r="AH210" s="268">
        <v>0.8125</v>
      </c>
      <c r="AI210" s="269">
        <v>44280</v>
      </c>
      <c r="AJ210" s="268">
        <v>0.73125000000000007</v>
      </c>
      <c r="AK210" s="269">
        <v>44280</v>
      </c>
      <c r="AL210" s="268">
        <v>0.72638888888888886</v>
      </c>
      <c r="AM210" s="270" t="s">
        <v>86</v>
      </c>
      <c r="AN210" s="270" t="s">
        <v>313</v>
      </c>
      <c r="AO210" s="271"/>
      <c r="AP210" s="150" t="s">
        <v>86</v>
      </c>
      <c r="AQ210" s="77"/>
      <c r="AR210" s="151">
        <f t="shared" ref="AR210:AR211" si="788">IF(B210="X",IF(AN210="","Afectat sau NU?",IF(AN210="DA",IF(((AK210+AL210)-(AE210+AF210))*24&lt;-720,"Neinformat",((AK210+AL210)-(AE210+AF210))*24),"Nu a fost afectat producator/consumator")),"")</f>
        <v>0.26666666666278616</v>
      </c>
      <c r="AS210" s="152">
        <f t="shared" ref="AS210:AS211" si="789">IF(B210="X",IF(AN210="DA",IF(AR210&lt;6,LEN(TRIM(V210))-LEN(SUBSTITUTE(V210,CHAR(44),""))+1,0),"-"),"")</f>
        <v>1</v>
      </c>
      <c r="AT210" s="155">
        <f t="shared" ref="AT210:AT211" si="790">IF(B210="X",IF(AN210="DA",LEN(TRIM(V210))-LEN(SUBSTITUTE(V210,CHAR(44),""))+1,"-"),"")</f>
        <v>1</v>
      </c>
      <c r="AU210" s="151">
        <f t="shared" ref="AU210:AU211" si="791">IF(B210="X",IF(AN210="","Afectat sau NU?",IF(AN210="DA",IF(((AI210+AJ210)-(AE210+AF210))*24&lt;-720,"Neinformat",((AI210+AJ210)-(AE210+AF210))*24),"Nu a fost afectat producator/consumator")),"")</f>
        <v>0.38333333318587393</v>
      </c>
      <c r="AV210" s="152">
        <f t="shared" ref="AV210:AV211" si="792">IF(B210="X",IF(AN210="DA",IF(AU210&lt;6,LEN(TRIM(U210))-LEN(SUBSTITUTE(U210,CHAR(44),""))+1,0),"-"),"")</f>
        <v>1</v>
      </c>
      <c r="AW210" s="153">
        <f t="shared" ref="AW210:AW211" si="793">IF(B210="X",IF(AN210="DA",LEN(TRIM(U210))-LEN(SUBSTITUTE(U210,CHAR(44),""))+1,"-"),"")</f>
        <v>1</v>
      </c>
      <c r="AX210" s="154">
        <f t="shared" ref="AX210:AX211" si="794">IF(B210="X",IF(AN210="","Afectat sau NU?",IF(AN210="DA",((AG210+AH210)-(AE210+AF210))*24,"Nu a fost afectat producator/consumator")),"")</f>
        <v>2.3333333332557231</v>
      </c>
      <c r="AY210" s="152">
        <f t="shared" ref="AY210:AY211" si="795">IF(B210="X",IF(AN210="DA",IF(AX210&gt;24,IF(BA210="NU",0,LEN(TRIM(V210))-LEN(SUBSTITUTE(V210,CHAR(44),""))+1),0),"-"),"")</f>
        <v>0</v>
      </c>
      <c r="AZ210" s="153">
        <f t="shared" ref="AZ210:AZ211" si="796">IF(B210="X",IF(AN210="DA",IF(AX210&gt;24,LEN(TRIM(V210))-LEN(SUBSTITUTE(V210,CHAR(44),""))+1,0),"-"),"")</f>
        <v>0</v>
      </c>
      <c r="BA210" s="64"/>
      <c r="BB210" s="64"/>
      <c r="BC210" s="64"/>
      <c r="BD210" s="64"/>
      <c r="BE210" s="64"/>
      <c r="BF210" s="156" t="str">
        <f t="shared" ref="BF210:BF211" si="797">IF(C210="X",IF(AN210="","Afectat sau NU?",IF(AN210="DA",IF(AK210="","Neinformat",NETWORKDAYS(AK210+AL210,AE210+AF210,$BS$2:$BS$14)-2),"Nu a fost afectat producator/consumator")),"")</f>
        <v/>
      </c>
      <c r="BG210" s="152" t="str">
        <f t="shared" ref="BG210:BG211" si="798">IF(C210="X",IF(AN210="DA",IF(AND(BF210&gt;=5,AK210&lt;&gt;""),LEN(TRIM(V210))-LEN(SUBSTITUTE(V210,CHAR(44),""))+1,0),"-"),"")</f>
        <v/>
      </c>
      <c r="BH210" s="155" t="str">
        <f t="shared" ref="BH210:BH211" si="799">IF(C210="X",IF(AN210="DA",LEN(TRIM(V210))-LEN(SUBSTITUTE(V210,CHAR(44),""))+1,"-"),"")</f>
        <v/>
      </c>
      <c r="BI210" s="156" t="str">
        <f t="shared" ref="BI210:BI211" si="800">IF(C210="X",IF(AN210="","Afectat sau NU?",IF(AN210="DA",IF(AI210="","Neinformat",NETWORKDAYS(AI210+AJ210,AE210+AF210,$BS$2:$BS$14)-2),"Nu a fost afectat producator/consumator")),"")</f>
        <v/>
      </c>
      <c r="BJ210" s="152" t="str">
        <f t="shared" ref="BJ210:BJ211" si="801">IF(C210="X",IF(AN210="DA",IF(AND(BI210&gt;=5,AI210&lt;&gt;""),LEN(TRIM(U210))-LEN(SUBSTITUTE(U210,CHAR(44),""))+1,0),"-"),"")</f>
        <v/>
      </c>
      <c r="BK210" s="153" t="str">
        <f t="shared" ref="BK210:BK211" si="802">IF(C210="X",IF(AN210="DA",LEN(TRIM(U210))-LEN(SUBSTITUTE(U210,CHAR(44),""))+1,"-"),"")</f>
        <v/>
      </c>
      <c r="BL210" s="157" t="str">
        <f t="shared" ref="BL210:BL211" si="803">IF(C210="X",IF(AN210="","Afectat sau NU?",IF(AN210="DA",((AG210+AH210)-(Z210+AA210))*24,"Nu a fost afectat producator/consumator")),"")</f>
        <v/>
      </c>
      <c r="BM210" s="152" t="str">
        <f t="shared" ref="BM210:BM211" si="804">IF(C210="X",IF(AN210&lt;&gt;"DA","-",IF(AND(AN210="DA",BL210&lt;=0),LEN(TRIM(V210))-LEN(SUBSTITUTE(V210,CHAR(44),""))+1+LEN(TRIM(U210))-LEN(SUBSTITUTE(U210,CHAR(44),""))+1,0)),"")</f>
        <v/>
      </c>
      <c r="BN210" s="153" t="str">
        <f t="shared" ref="BN210:BN211" si="805">IF(C210="X",IF(AN210="DA",LEN(TRIM(V210))-LEN(SUBSTITUTE(V210,CHAR(44),""))+1+LEN(TRIM(U210))-LEN(SUBSTITUTE(U210,CHAR(44),""))+1,"-"),"")</f>
        <v/>
      </c>
    </row>
    <row r="211" spans="1:66" s="10" customFormat="1" ht="15" thickBot="1" x14ac:dyDescent="0.3">
      <c r="A211" s="140">
        <f t="shared" si="733"/>
        <v>195</v>
      </c>
      <c r="B211" s="141" t="s">
        <v>86</v>
      </c>
      <c r="C211" s="141" t="s">
        <v>66</v>
      </c>
      <c r="D211" s="142" t="s">
        <v>741</v>
      </c>
      <c r="E211" s="141">
        <v>144143</v>
      </c>
      <c r="F211" s="141" t="s">
        <v>742</v>
      </c>
      <c r="G211" s="141" t="s">
        <v>85</v>
      </c>
      <c r="H211" s="143">
        <v>440735.33</v>
      </c>
      <c r="I211" s="143">
        <v>507868.66</v>
      </c>
      <c r="J211" s="143">
        <v>440735.33</v>
      </c>
      <c r="K211" s="143">
        <v>507868.66</v>
      </c>
      <c r="L211" s="141" t="s">
        <v>86</v>
      </c>
      <c r="M211" s="141" t="s">
        <v>86</v>
      </c>
      <c r="N211" s="141" t="s">
        <v>86</v>
      </c>
      <c r="O211" s="141" t="s">
        <v>86</v>
      </c>
      <c r="P211" s="141" t="s">
        <v>86</v>
      </c>
      <c r="Q211" s="141" t="s">
        <v>86</v>
      </c>
      <c r="R211" s="141" t="s">
        <v>743</v>
      </c>
      <c r="S211" s="141" t="s">
        <v>742</v>
      </c>
      <c r="T211" s="141" t="s">
        <v>114</v>
      </c>
      <c r="U211" s="141"/>
      <c r="V211" s="141" t="s">
        <v>115</v>
      </c>
      <c r="W211" s="144" t="s">
        <v>547</v>
      </c>
      <c r="X211" s="145"/>
      <c r="Y211" s="146"/>
      <c r="Z211" s="145"/>
      <c r="AA211" s="146"/>
      <c r="AB211" s="141" t="s">
        <v>69</v>
      </c>
      <c r="AC211" s="141"/>
      <c r="AD211" s="147"/>
      <c r="AE211" s="312"/>
      <c r="AF211" s="313"/>
      <c r="AG211" s="314"/>
      <c r="AH211" s="313"/>
      <c r="AI211" s="314"/>
      <c r="AJ211" s="313"/>
      <c r="AK211" s="314"/>
      <c r="AL211" s="313"/>
      <c r="AM211" s="271"/>
      <c r="AN211" s="271"/>
      <c r="AO211" s="271"/>
      <c r="AP211" s="150" t="s">
        <v>195</v>
      </c>
      <c r="AQ211" s="77"/>
      <c r="AR211" s="151" t="str">
        <f t="shared" si="788"/>
        <v/>
      </c>
      <c r="AS211" s="152" t="str">
        <f t="shared" si="789"/>
        <v/>
      </c>
      <c r="AT211" s="155" t="str">
        <f t="shared" si="790"/>
        <v/>
      </c>
      <c r="AU211" s="151" t="str">
        <f t="shared" si="791"/>
        <v/>
      </c>
      <c r="AV211" s="152" t="str">
        <f t="shared" si="792"/>
        <v/>
      </c>
      <c r="AW211" s="153" t="str">
        <f t="shared" si="793"/>
        <v/>
      </c>
      <c r="AX211" s="154" t="str">
        <f t="shared" si="794"/>
        <v/>
      </c>
      <c r="AY211" s="152" t="str">
        <f t="shared" si="795"/>
        <v/>
      </c>
      <c r="AZ211" s="153" t="str">
        <f t="shared" si="796"/>
        <v/>
      </c>
      <c r="BA211" s="64"/>
      <c r="BB211" s="64"/>
      <c r="BC211" s="64"/>
      <c r="BD211" s="64"/>
      <c r="BE211" s="64"/>
      <c r="BF211" s="156" t="str">
        <f t="shared" si="797"/>
        <v>Afectat sau NU?</v>
      </c>
      <c r="BG211" s="152" t="str">
        <f t="shared" si="798"/>
        <v>-</v>
      </c>
      <c r="BH211" s="155" t="str">
        <f t="shared" si="799"/>
        <v>-</v>
      </c>
      <c r="BI211" s="156" t="str">
        <f t="shared" si="800"/>
        <v>Afectat sau NU?</v>
      </c>
      <c r="BJ211" s="152" t="str">
        <f t="shared" si="801"/>
        <v>-</v>
      </c>
      <c r="BK211" s="153" t="str">
        <f t="shared" si="802"/>
        <v>-</v>
      </c>
      <c r="BL211" s="157" t="str">
        <f t="shared" si="803"/>
        <v>Afectat sau NU?</v>
      </c>
      <c r="BM211" s="152" t="str">
        <f t="shared" si="804"/>
        <v>-</v>
      </c>
      <c r="BN211" s="153" t="str">
        <f t="shared" si="805"/>
        <v>-</v>
      </c>
    </row>
    <row r="212" spans="1:66" s="10" customFormat="1" ht="29.25" thickBot="1" x14ac:dyDescent="0.3">
      <c r="A212" s="140">
        <f t="shared" si="733"/>
        <v>196</v>
      </c>
      <c r="B212" s="141" t="s">
        <v>86</v>
      </c>
      <c r="C212" s="141" t="s">
        <v>66</v>
      </c>
      <c r="D212" s="142" t="s">
        <v>744</v>
      </c>
      <c r="E212" s="141">
        <v>145756</v>
      </c>
      <c r="F212" s="141" t="s">
        <v>745</v>
      </c>
      <c r="G212" s="141" t="s">
        <v>85</v>
      </c>
      <c r="H212" s="143">
        <v>440735.33</v>
      </c>
      <c r="I212" s="143">
        <v>507868.66</v>
      </c>
      <c r="J212" s="143">
        <v>440735.33</v>
      </c>
      <c r="K212" s="143">
        <v>507868.66</v>
      </c>
      <c r="L212" s="141" t="s">
        <v>86</v>
      </c>
      <c r="M212" s="141" t="s">
        <v>86</v>
      </c>
      <c r="N212" s="141" t="s">
        <v>746</v>
      </c>
      <c r="O212" s="141" t="s">
        <v>745</v>
      </c>
      <c r="P212" s="141" t="s">
        <v>86</v>
      </c>
      <c r="Q212" s="141" t="s">
        <v>86</v>
      </c>
      <c r="R212" s="141" t="s">
        <v>86</v>
      </c>
      <c r="S212" s="141" t="s">
        <v>86</v>
      </c>
      <c r="T212" s="141" t="s">
        <v>88</v>
      </c>
      <c r="U212" s="141"/>
      <c r="V212" s="141" t="s">
        <v>89</v>
      </c>
      <c r="W212" s="144" t="s">
        <v>601</v>
      </c>
      <c r="X212" s="145"/>
      <c r="Y212" s="146"/>
      <c r="Z212" s="145"/>
      <c r="AA212" s="146"/>
      <c r="AB212" s="141" t="s">
        <v>69</v>
      </c>
      <c r="AC212" s="141"/>
      <c r="AD212" s="147"/>
      <c r="AE212" s="312"/>
      <c r="AF212" s="313"/>
      <c r="AG212" s="314"/>
      <c r="AH212" s="313"/>
      <c r="AI212" s="314"/>
      <c r="AJ212" s="313"/>
      <c r="AK212" s="314"/>
      <c r="AL212" s="313"/>
      <c r="AM212" s="271"/>
      <c r="AN212" s="271"/>
      <c r="AO212" s="271"/>
      <c r="AP212" s="150" t="s">
        <v>195</v>
      </c>
      <c r="AQ212" s="77"/>
      <c r="AR212" s="151" t="str">
        <f t="shared" ref="AR212:AR219" si="806">IF(B212="X",IF(AN212="","Afectat sau NU?",IF(AN212="DA",IF(((AK212+AL212)-(AE212+AF212))*24&lt;-720,"Neinformat",((AK212+AL212)-(AE212+AF212))*24),"Nu a fost afectat producator/consumator")),"")</f>
        <v/>
      </c>
      <c r="AS212" s="152" t="str">
        <f t="shared" ref="AS212:AS219" si="807">IF(B212="X",IF(AN212="DA",IF(AR212&lt;6,LEN(TRIM(V212))-LEN(SUBSTITUTE(V212,CHAR(44),""))+1,0),"-"),"")</f>
        <v/>
      </c>
      <c r="AT212" s="155" t="str">
        <f t="shared" ref="AT212:AT219" si="808">IF(B212="X",IF(AN212="DA",LEN(TRIM(V212))-LEN(SUBSTITUTE(V212,CHAR(44),""))+1,"-"),"")</f>
        <v/>
      </c>
      <c r="AU212" s="151" t="str">
        <f t="shared" ref="AU212:AU219" si="809">IF(B212="X",IF(AN212="","Afectat sau NU?",IF(AN212="DA",IF(((AI212+AJ212)-(AE212+AF212))*24&lt;-720,"Neinformat",((AI212+AJ212)-(AE212+AF212))*24),"Nu a fost afectat producator/consumator")),"")</f>
        <v/>
      </c>
      <c r="AV212" s="152" t="str">
        <f t="shared" ref="AV212:AV219" si="810">IF(B212="X",IF(AN212="DA",IF(AU212&lt;6,LEN(TRIM(U212))-LEN(SUBSTITUTE(U212,CHAR(44),""))+1,0),"-"),"")</f>
        <v/>
      </c>
      <c r="AW212" s="153" t="str">
        <f t="shared" ref="AW212:AW219" si="811">IF(B212="X",IF(AN212="DA",LEN(TRIM(U212))-LEN(SUBSTITUTE(U212,CHAR(44),""))+1,"-"),"")</f>
        <v/>
      </c>
      <c r="AX212" s="154" t="str">
        <f t="shared" ref="AX212:AX219" si="812">IF(B212="X",IF(AN212="","Afectat sau NU?",IF(AN212="DA",((AG212+AH212)-(AE212+AF212))*24,"Nu a fost afectat producator/consumator")),"")</f>
        <v/>
      </c>
      <c r="AY212" s="152" t="str">
        <f t="shared" ref="AY212:AY219" si="813">IF(B212="X",IF(AN212="DA",IF(AX212&gt;24,IF(BA212="NU",0,LEN(TRIM(V212))-LEN(SUBSTITUTE(V212,CHAR(44),""))+1),0),"-"),"")</f>
        <v/>
      </c>
      <c r="AZ212" s="153" t="str">
        <f t="shared" ref="AZ212:AZ219" si="814">IF(B212="X",IF(AN212="DA",IF(AX212&gt;24,LEN(TRIM(V212))-LEN(SUBSTITUTE(V212,CHAR(44),""))+1,0),"-"),"")</f>
        <v/>
      </c>
      <c r="BA212" s="64"/>
      <c r="BB212" s="64"/>
      <c r="BC212" s="64"/>
      <c r="BD212" s="64"/>
      <c r="BE212" s="64"/>
      <c r="BF212" s="156" t="str">
        <f t="shared" ref="BF212:BF219" si="815">IF(C212="X",IF(AN212="","Afectat sau NU?",IF(AN212="DA",IF(AK212="","Neinformat",NETWORKDAYS(AK212+AL212,AE212+AF212,$BS$2:$BS$14)-2),"Nu a fost afectat producator/consumator")),"")</f>
        <v>Afectat sau NU?</v>
      </c>
      <c r="BG212" s="152" t="str">
        <f t="shared" ref="BG212:BG219" si="816">IF(C212="X",IF(AN212="DA",IF(AND(BF212&gt;=5,AK212&lt;&gt;""),LEN(TRIM(V212))-LEN(SUBSTITUTE(V212,CHAR(44),""))+1,0),"-"),"")</f>
        <v>-</v>
      </c>
      <c r="BH212" s="155" t="str">
        <f t="shared" ref="BH212:BH219" si="817">IF(C212="X",IF(AN212="DA",LEN(TRIM(V212))-LEN(SUBSTITUTE(V212,CHAR(44),""))+1,"-"),"")</f>
        <v>-</v>
      </c>
      <c r="BI212" s="156" t="str">
        <f t="shared" ref="BI212:BI219" si="818">IF(C212="X",IF(AN212="","Afectat sau NU?",IF(AN212="DA",IF(AI212="","Neinformat",NETWORKDAYS(AI212+AJ212,AE212+AF212,$BS$2:$BS$14)-2),"Nu a fost afectat producator/consumator")),"")</f>
        <v>Afectat sau NU?</v>
      </c>
      <c r="BJ212" s="152" t="str">
        <f t="shared" ref="BJ212:BJ219" si="819">IF(C212="X",IF(AN212="DA",IF(AND(BI212&gt;=5,AI212&lt;&gt;""),LEN(TRIM(U212))-LEN(SUBSTITUTE(U212,CHAR(44),""))+1,0),"-"),"")</f>
        <v>-</v>
      </c>
      <c r="BK212" s="153" t="str">
        <f t="shared" ref="BK212:BK219" si="820">IF(C212="X",IF(AN212="DA",LEN(TRIM(U212))-LEN(SUBSTITUTE(U212,CHAR(44),""))+1,"-"),"")</f>
        <v>-</v>
      </c>
      <c r="BL212" s="157" t="str">
        <f t="shared" ref="BL212:BL219" si="821">IF(C212="X",IF(AN212="","Afectat sau NU?",IF(AN212="DA",((AG212+AH212)-(Z212+AA212))*24,"Nu a fost afectat producator/consumator")),"")</f>
        <v>Afectat sau NU?</v>
      </c>
      <c r="BM212" s="152" t="str">
        <f t="shared" ref="BM212:BM219" si="822">IF(C212="X",IF(AN212&lt;&gt;"DA","-",IF(AND(AN212="DA",BL212&lt;=0),LEN(TRIM(V212))-LEN(SUBSTITUTE(V212,CHAR(44),""))+1+LEN(TRIM(U212))-LEN(SUBSTITUTE(U212,CHAR(44),""))+1,0)),"")</f>
        <v>-</v>
      </c>
      <c r="BN212" s="153" t="str">
        <f t="shared" ref="BN212:BN219" si="823">IF(C212="X",IF(AN212="DA",LEN(TRIM(V212))-LEN(SUBSTITUTE(V212,CHAR(44),""))+1+LEN(TRIM(U212))-LEN(SUBSTITUTE(U212,CHAR(44),""))+1,"-"),"")</f>
        <v>-</v>
      </c>
    </row>
    <row r="213" spans="1:66" s="10" customFormat="1" ht="29.25" customHeight="1" x14ac:dyDescent="0.25">
      <c r="A213" s="66">
        <f>SUM(1,A212)</f>
        <v>197</v>
      </c>
      <c r="B213" s="67" t="s">
        <v>86</v>
      </c>
      <c r="C213" s="67" t="s">
        <v>66</v>
      </c>
      <c r="D213" s="68" t="s">
        <v>747</v>
      </c>
      <c r="E213" s="67">
        <v>145248</v>
      </c>
      <c r="F213" s="67" t="s">
        <v>573</v>
      </c>
      <c r="G213" s="67" t="s">
        <v>85</v>
      </c>
      <c r="H213" s="69">
        <v>417933.66</v>
      </c>
      <c r="I213" s="69">
        <v>500204.42</v>
      </c>
      <c r="J213" s="69">
        <v>417933.66</v>
      </c>
      <c r="K213" s="69">
        <v>500204.42</v>
      </c>
      <c r="L213" s="67" t="s">
        <v>86</v>
      </c>
      <c r="M213" s="67" t="s">
        <v>86</v>
      </c>
      <c r="N213" s="67" t="s">
        <v>574</v>
      </c>
      <c r="O213" s="67" t="s">
        <v>573</v>
      </c>
      <c r="P213" s="67" t="s">
        <v>86</v>
      </c>
      <c r="Q213" s="67" t="s">
        <v>86</v>
      </c>
      <c r="R213" s="67" t="s">
        <v>86</v>
      </c>
      <c r="S213" s="67" t="s">
        <v>86</v>
      </c>
      <c r="T213" s="67" t="s">
        <v>88</v>
      </c>
      <c r="U213" s="67"/>
      <c r="V213" s="67" t="s">
        <v>89</v>
      </c>
      <c r="W213" s="70" t="s">
        <v>601</v>
      </c>
      <c r="X213" s="71"/>
      <c r="Y213" s="72"/>
      <c r="Z213" s="71"/>
      <c r="AA213" s="72"/>
      <c r="AB213" s="67" t="s">
        <v>69</v>
      </c>
      <c r="AC213" s="67"/>
      <c r="AD213" s="73"/>
      <c r="AE213" s="220"/>
      <c r="AF213" s="221"/>
      <c r="AG213" s="222"/>
      <c r="AH213" s="221"/>
      <c r="AI213" s="222"/>
      <c r="AJ213" s="221"/>
      <c r="AK213" s="222"/>
      <c r="AL213" s="221"/>
      <c r="AM213" s="223"/>
      <c r="AN213" s="223"/>
      <c r="AO213" s="223"/>
      <c r="AP213" s="76" t="s">
        <v>195</v>
      </c>
      <c r="AQ213" s="77"/>
      <c r="AR213" s="78" t="str">
        <f t="shared" si="806"/>
        <v/>
      </c>
      <c r="AS213" s="79" t="str">
        <f t="shared" si="807"/>
        <v/>
      </c>
      <c r="AT213" s="82" t="str">
        <f t="shared" si="808"/>
        <v/>
      </c>
      <c r="AU213" s="78" t="str">
        <f t="shared" si="809"/>
        <v/>
      </c>
      <c r="AV213" s="79" t="str">
        <f t="shared" si="810"/>
        <v/>
      </c>
      <c r="AW213" s="80" t="str">
        <f t="shared" si="811"/>
        <v/>
      </c>
      <c r="AX213" s="81" t="str">
        <f t="shared" si="812"/>
        <v/>
      </c>
      <c r="AY213" s="79" t="str">
        <f t="shared" si="813"/>
        <v/>
      </c>
      <c r="AZ213" s="80" t="str">
        <f t="shared" si="814"/>
        <v/>
      </c>
      <c r="BA213" s="64"/>
      <c r="BB213" s="64"/>
      <c r="BC213" s="64"/>
      <c r="BD213" s="64"/>
      <c r="BE213" s="64"/>
      <c r="BF213" s="83" t="str">
        <f t="shared" si="815"/>
        <v>Afectat sau NU?</v>
      </c>
      <c r="BG213" s="79" t="str">
        <f t="shared" si="816"/>
        <v>-</v>
      </c>
      <c r="BH213" s="82" t="str">
        <f t="shared" si="817"/>
        <v>-</v>
      </c>
      <c r="BI213" s="83" t="str">
        <f t="shared" si="818"/>
        <v>Afectat sau NU?</v>
      </c>
      <c r="BJ213" s="79" t="str">
        <f t="shared" si="819"/>
        <v>-</v>
      </c>
      <c r="BK213" s="80" t="str">
        <f t="shared" si="820"/>
        <v>-</v>
      </c>
      <c r="BL213" s="370" t="str">
        <f t="shared" si="821"/>
        <v>Afectat sau NU?</v>
      </c>
      <c r="BM213" s="79" t="str">
        <f t="shared" si="822"/>
        <v>-</v>
      </c>
      <c r="BN213" s="80" t="str">
        <f t="shared" si="823"/>
        <v>-</v>
      </c>
    </row>
    <row r="214" spans="1:66" s="10" customFormat="1" ht="29.25" customHeight="1" x14ac:dyDescent="0.25">
      <c r="A214" s="84">
        <f t="shared" si="733"/>
        <v>198</v>
      </c>
      <c r="B214" s="85" t="s">
        <v>86</v>
      </c>
      <c r="C214" s="85" t="s">
        <v>66</v>
      </c>
      <c r="D214" s="86" t="s">
        <v>747</v>
      </c>
      <c r="E214" s="85">
        <v>145239</v>
      </c>
      <c r="F214" s="85" t="s">
        <v>576</v>
      </c>
      <c r="G214" s="85" t="s">
        <v>85</v>
      </c>
      <c r="H214" s="87">
        <v>414787.47</v>
      </c>
      <c r="I214" s="87">
        <v>501461.26</v>
      </c>
      <c r="J214" s="87">
        <v>414787.47</v>
      </c>
      <c r="K214" s="87">
        <v>501461.26</v>
      </c>
      <c r="L214" s="85" t="s">
        <v>86</v>
      </c>
      <c r="M214" s="85" t="s">
        <v>86</v>
      </c>
      <c r="N214" s="85" t="s">
        <v>579</v>
      </c>
      <c r="O214" s="85" t="s">
        <v>576</v>
      </c>
      <c r="P214" s="85" t="s">
        <v>86</v>
      </c>
      <c r="Q214" s="85" t="s">
        <v>86</v>
      </c>
      <c r="R214" s="85" t="s">
        <v>86</v>
      </c>
      <c r="S214" s="85" t="s">
        <v>86</v>
      </c>
      <c r="T214" s="85" t="s">
        <v>88</v>
      </c>
      <c r="U214" s="85"/>
      <c r="V214" s="85" t="s">
        <v>89</v>
      </c>
      <c r="W214" s="88" t="s">
        <v>601</v>
      </c>
      <c r="X214" s="89"/>
      <c r="Y214" s="90"/>
      <c r="Z214" s="89"/>
      <c r="AA214" s="90"/>
      <c r="AB214" s="85" t="s">
        <v>69</v>
      </c>
      <c r="AC214" s="85"/>
      <c r="AD214" s="91"/>
      <c r="AE214" s="230"/>
      <c r="AF214" s="205"/>
      <c r="AG214" s="206"/>
      <c r="AH214" s="205"/>
      <c r="AI214" s="206"/>
      <c r="AJ214" s="205"/>
      <c r="AK214" s="206"/>
      <c r="AL214" s="205"/>
      <c r="AM214" s="207"/>
      <c r="AN214" s="207"/>
      <c r="AO214" s="207"/>
      <c r="AP214" s="94" t="s">
        <v>195</v>
      </c>
      <c r="AQ214" s="77"/>
      <c r="AR214" s="177" t="str">
        <f t="shared" si="806"/>
        <v/>
      </c>
      <c r="AS214" s="178" t="str">
        <f t="shared" si="807"/>
        <v/>
      </c>
      <c r="AT214" s="179" t="str">
        <f t="shared" si="808"/>
        <v/>
      </c>
      <c r="AU214" s="177" t="str">
        <f t="shared" si="809"/>
        <v/>
      </c>
      <c r="AV214" s="178" t="str">
        <f t="shared" si="810"/>
        <v/>
      </c>
      <c r="AW214" s="180" t="str">
        <f t="shared" si="811"/>
        <v/>
      </c>
      <c r="AX214" s="181" t="str">
        <f t="shared" si="812"/>
        <v/>
      </c>
      <c r="AY214" s="178" t="str">
        <f t="shared" si="813"/>
        <v/>
      </c>
      <c r="AZ214" s="180" t="str">
        <f t="shared" si="814"/>
        <v/>
      </c>
      <c r="BA214" s="64"/>
      <c r="BB214" s="64"/>
      <c r="BC214" s="64"/>
      <c r="BD214" s="64"/>
      <c r="BE214" s="64"/>
      <c r="BF214" s="182" t="str">
        <f t="shared" si="815"/>
        <v>Afectat sau NU?</v>
      </c>
      <c r="BG214" s="178" t="str">
        <f t="shared" si="816"/>
        <v>-</v>
      </c>
      <c r="BH214" s="179" t="str">
        <f t="shared" si="817"/>
        <v>-</v>
      </c>
      <c r="BI214" s="182" t="str">
        <f t="shared" si="818"/>
        <v>Afectat sau NU?</v>
      </c>
      <c r="BJ214" s="178" t="str">
        <f t="shared" si="819"/>
        <v>-</v>
      </c>
      <c r="BK214" s="180" t="str">
        <f t="shared" si="820"/>
        <v>-</v>
      </c>
      <c r="BL214" s="183" t="str">
        <f t="shared" si="821"/>
        <v>Afectat sau NU?</v>
      </c>
      <c r="BM214" s="178" t="str">
        <f t="shared" si="822"/>
        <v>-</v>
      </c>
      <c r="BN214" s="180" t="str">
        <f t="shared" si="823"/>
        <v>-</v>
      </c>
    </row>
    <row r="215" spans="1:66" s="10" customFormat="1" ht="29.25" customHeight="1" x14ac:dyDescent="0.25">
      <c r="A215" s="84">
        <f t="shared" si="733"/>
        <v>199</v>
      </c>
      <c r="B215" s="85" t="s">
        <v>86</v>
      </c>
      <c r="C215" s="85" t="s">
        <v>66</v>
      </c>
      <c r="D215" s="86" t="s">
        <v>747</v>
      </c>
      <c r="E215" s="85">
        <v>145266</v>
      </c>
      <c r="F215" s="85" t="s">
        <v>577</v>
      </c>
      <c r="G215" s="85" t="s">
        <v>85</v>
      </c>
      <c r="H215" s="87">
        <v>414493.32</v>
      </c>
      <c r="I215" s="87">
        <v>498285.07</v>
      </c>
      <c r="J215" s="87">
        <v>414493.32</v>
      </c>
      <c r="K215" s="87">
        <v>498285.07</v>
      </c>
      <c r="L215" s="85" t="s">
        <v>86</v>
      </c>
      <c r="M215" s="85" t="s">
        <v>86</v>
      </c>
      <c r="N215" s="85" t="s">
        <v>580</v>
      </c>
      <c r="O215" s="85" t="s">
        <v>577</v>
      </c>
      <c r="P215" s="85" t="s">
        <v>86</v>
      </c>
      <c r="Q215" s="85" t="s">
        <v>86</v>
      </c>
      <c r="R215" s="85" t="s">
        <v>86</v>
      </c>
      <c r="S215" s="85" t="s">
        <v>86</v>
      </c>
      <c r="T215" s="85" t="s">
        <v>88</v>
      </c>
      <c r="U215" s="85"/>
      <c r="V215" s="85" t="s">
        <v>89</v>
      </c>
      <c r="W215" s="88" t="s">
        <v>601</v>
      </c>
      <c r="X215" s="89"/>
      <c r="Y215" s="90"/>
      <c r="Z215" s="89"/>
      <c r="AA215" s="90"/>
      <c r="AB215" s="85" t="s">
        <v>69</v>
      </c>
      <c r="AC215" s="85"/>
      <c r="AD215" s="91"/>
      <c r="AE215" s="230"/>
      <c r="AF215" s="205"/>
      <c r="AG215" s="206"/>
      <c r="AH215" s="205"/>
      <c r="AI215" s="206"/>
      <c r="AJ215" s="205"/>
      <c r="AK215" s="206"/>
      <c r="AL215" s="205"/>
      <c r="AM215" s="207"/>
      <c r="AN215" s="207"/>
      <c r="AO215" s="207"/>
      <c r="AP215" s="94" t="s">
        <v>195</v>
      </c>
      <c r="AQ215" s="77"/>
      <c r="AR215" s="177" t="str">
        <f t="shared" si="806"/>
        <v/>
      </c>
      <c r="AS215" s="178" t="str">
        <f t="shared" si="807"/>
        <v/>
      </c>
      <c r="AT215" s="179" t="str">
        <f t="shared" si="808"/>
        <v/>
      </c>
      <c r="AU215" s="177" t="str">
        <f t="shared" si="809"/>
        <v/>
      </c>
      <c r="AV215" s="178" t="str">
        <f t="shared" si="810"/>
        <v/>
      </c>
      <c r="AW215" s="180" t="str">
        <f t="shared" si="811"/>
        <v/>
      </c>
      <c r="AX215" s="181" t="str">
        <f t="shared" si="812"/>
        <v/>
      </c>
      <c r="AY215" s="178" t="str">
        <f t="shared" si="813"/>
        <v/>
      </c>
      <c r="AZ215" s="180" t="str">
        <f t="shared" si="814"/>
        <v/>
      </c>
      <c r="BA215" s="64"/>
      <c r="BB215" s="64"/>
      <c r="BC215" s="64"/>
      <c r="BD215" s="64"/>
      <c r="BE215" s="64"/>
      <c r="BF215" s="182" t="str">
        <f t="shared" si="815"/>
        <v>Afectat sau NU?</v>
      </c>
      <c r="BG215" s="178" t="str">
        <f t="shared" si="816"/>
        <v>-</v>
      </c>
      <c r="BH215" s="179" t="str">
        <f t="shared" si="817"/>
        <v>-</v>
      </c>
      <c r="BI215" s="182" t="str">
        <f t="shared" si="818"/>
        <v>Afectat sau NU?</v>
      </c>
      <c r="BJ215" s="178" t="str">
        <f t="shared" si="819"/>
        <v>-</v>
      </c>
      <c r="BK215" s="180" t="str">
        <f t="shared" si="820"/>
        <v>-</v>
      </c>
      <c r="BL215" s="183" t="str">
        <f t="shared" si="821"/>
        <v>Afectat sau NU?</v>
      </c>
      <c r="BM215" s="178" t="str">
        <f t="shared" si="822"/>
        <v>-</v>
      </c>
      <c r="BN215" s="180" t="str">
        <f t="shared" si="823"/>
        <v>-</v>
      </c>
    </row>
    <row r="216" spans="1:66" s="10" customFormat="1" ht="29.25" customHeight="1" thickBot="1" x14ac:dyDescent="0.3">
      <c r="A216" s="184">
        <f t="shared" si="733"/>
        <v>200</v>
      </c>
      <c r="B216" s="185" t="s">
        <v>86</v>
      </c>
      <c r="C216" s="185" t="s">
        <v>66</v>
      </c>
      <c r="D216" s="186" t="s">
        <v>747</v>
      </c>
      <c r="E216" s="185">
        <v>144820</v>
      </c>
      <c r="F216" s="185" t="s">
        <v>578</v>
      </c>
      <c r="G216" s="185" t="s">
        <v>85</v>
      </c>
      <c r="H216" s="187">
        <v>418496.58</v>
      </c>
      <c r="I216" s="187">
        <v>500170.58</v>
      </c>
      <c r="J216" s="187">
        <v>418496.58</v>
      </c>
      <c r="K216" s="187">
        <v>500170.58</v>
      </c>
      <c r="L216" s="185" t="s">
        <v>86</v>
      </c>
      <c r="M216" s="185" t="s">
        <v>86</v>
      </c>
      <c r="N216" s="185" t="s">
        <v>86</v>
      </c>
      <c r="O216" s="185" t="s">
        <v>86</v>
      </c>
      <c r="P216" s="185" t="s">
        <v>86</v>
      </c>
      <c r="Q216" s="185" t="s">
        <v>86</v>
      </c>
      <c r="R216" s="185" t="s">
        <v>581</v>
      </c>
      <c r="S216" s="185" t="s">
        <v>578</v>
      </c>
      <c r="T216" s="185" t="s">
        <v>575</v>
      </c>
      <c r="U216" s="185"/>
      <c r="V216" s="185" t="s">
        <v>115</v>
      </c>
      <c r="W216" s="188" t="s">
        <v>601</v>
      </c>
      <c r="X216" s="112"/>
      <c r="Y216" s="111"/>
      <c r="Z216" s="112"/>
      <c r="AA216" s="111"/>
      <c r="AB216" s="185" t="s">
        <v>69</v>
      </c>
      <c r="AC216" s="185"/>
      <c r="AD216" s="189"/>
      <c r="AE216" s="231"/>
      <c r="AF216" s="209"/>
      <c r="AG216" s="210"/>
      <c r="AH216" s="209"/>
      <c r="AI216" s="210"/>
      <c r="AJ216" s="209"/>
      <c r="AK216" s="210"/>
      <c r="AL216" s="209"/>
      <c r="AM216" s="211"/>
      <c r="AN216" s="211"/>
      <c r="AO216" s="211"/>
      <c r="AP216" s="114" t="s">
        <v>195</v>
      </c>
      <c r="AQ216" s="77"/>
      <c r="AR216" s="191" t="str">
        <f t="shared" si="806"/>
        <v/>
      </c>
      <c r="AS216" s="192" t="str">
        <f t="shared" si="807"/>
        <v/>
      </c>
      <c r="AT216" s="193" t="str">
        <f t="shared" si="808"/>
        <v/>
      </c>
      <c r="AU216" s="191" t="str">
        <f t="shared" si="809"/>
        <v/>
      </c>
      <c r="AV216" s="192" t="str">
        <f t="shared" si="810"/>
        <v/>
      </c>
      <c r="AW216" s="194" t="str">
        <f t="shared" si="811"/>
        <v/>
      </c>
      <c r="AX216" s="195" t="str">
        <f t="shared" si="812"/>
        <v/>
      </c>
      <c r="AY216" s="192" t="str">
        <f t="shared" si="813"/>
        <v/>
      </c>
      <c r="AZ216" s="194" t="str">
        <f t="shared" si="814"/>
        <v/>
      </c>
      <c r="BA216" s="64"/>
      <c r="BB216" s="64"/>
      <c r="BC216" s="64"/>
      <c r="BD216" s="64"/>
      <c r="BE216" s="64"/>
      <c r="BF216" s="196" t="str">
        <f t="shared" si="815"/>
        <v>Afectat sau NU?</v>
      </c>
      <c r="BG216" s="192" t="str">
        <f t="shared" si="816"/>
        <v>-</v>
      </c>
      <c r="BH216" s="193" t="str">
        <f t="shared" si="817"/>
        <v>-</v>
      </c>
      <c r="BI216" s="196" t="str">
        <f t="shared" si="818"/>
        <v>Afectat sau NU?</v>
      </c>
      <c r="BJ216" s="192" t="str">
        <f t="shared" si="819"/>
        <v>-</v>
      </c>
      <c r="BK216" s="194" t="str">
        <f t="shared" si="820"/>
        <v>-</v>
      </c>
      <c r="BL216" s="197" t="str">
        <f t="shared" si="821"/>
        <v>Afectat sau NU?</v>
      </c>
      <c r="BM216" s="192" t="str">
        <f t="shared" si="822"/>
        <v>-</v>
      </c>
      <c r="BN216" s="194" t="str">
        <f t="shared" si="823"/>
        <v>-</v>
      </c>
    </row>
    <row r="217" spans="1:66" s="10" customFormat="1" ht="28.5" x14ac:dyDescent="0.25">
      <c r="A217" s="66">
        <f t="shared" si="733"/>
        <v>201</v>
      </c>
      <c r="B217" s="67" t="s">
        <v>86</v>
      </c>
      <c r="C217" s="67" t="s">
        <v>66</v>
      </c>
      <c r="D217" s="68" t="s">
        <v>751</v>
      </c>
      <c r="E217" s="67">
        <v>145836</v>
      </c>
      <c r="F217" s="67" t="s">
        <v>752</v>
      </c>
      <c r="G217" s="67" t="s">
        <v>85</v>
      </c>
      <c r="H217" s="69">
        <v>441989.98</v>
      </c>
      <c r="I217" s="69">
        <v>463883.4</v>
      </c>
      <c r="J217" s="69">
        <v>441989.98</v>
      </c>
      <c r="K217" s="69">
        <v>463883.4</v>
      </c>
      <c r="L217" s="67" t="s">
        <v>86</v>
      </c>
      <c r="M217" s="67" t="s">
        <v>86</v>
      </c>
      <c r="N217" s="67" t="s">
        <v>753</v>
      </c>
      <c r="O217" s="67" t="s">
        <v>755</v>
      </c>
      <c r="P217" s="67" t="s">
        <v>86</v>
      </c>
      <c r="Q217" s="67" t="s">
        <v>86</v>
      </c>
      <c r="R217" s="67" t="s">
        <v>86</v>
      </c>
      <c r="S217" s="67" t="s">
        <v>86</v>
      </c>
      <c r="T217" s="67" t="s">
        <v>97</v>
      </c>
      <c r="U217" s="67"/>
      <c r="V217" s="67" t="s">
        <v>756</v>
      </c>
      <c r="W217" s="70" t="s">
        <v>547</v>
      </c>
      <c r="X217" s="71"/>
      <c r="Y217" s="72"/>
      <c r="Z217" s="71"/>
      <c r="AA217" s="72"/>
      <c r="AB217" s="67" t="s">
        <v>69</v>
      </c>
      <c r="AC217" s="67"/>
      <c r="AD217" s="73"/>
      <c r="AE217" s="220"/>
      <c r="AF217" s="221"/>
      <c r="AG217" s="222"/>
      <c r="AH217" s="221"/>
      <c r="AI217" s="222"/>
      <c r="AJ217" s="221"/>
      <c r="AK217" s="222"/>
      <c r="AL217" s="221"/>
      <c r="AM217" s="223"/>
      <c r="AN217" s="223"/>
      <c r="AO217" s="223"/>
      <c r="AP217" s="76" t="s">
        <v>195</v>
      </c>
      <c r="AQ217" s="77"/>
      <c r="AR217" s="78" t="str">
        <f t="shared" si="806"/>
        <v/>
      </c>
      <c r="AS217" s="79" t="str">
        <f t="shared" si="807"/>
        <v/>
      </c>
      <c r="AT217" s="82" t="str">
        <f t="shared" si="808"/>
        <v/>
      </c>
      <c r="AU217" s="78" t="str">
        <f t="shared" si="809"/>
        <v/>
      </c>
      <c r="AV217" s="79" t="str">
        <f t="shared" si="810"/>
        <v/>
      </c>
      <c r="AW217" s="80" t="str">
        <f t="shared" si="811"/>
        <v/>
      </c>
      <c r="AX217" s="81" t="str">
        <f t="shared" si="812"/>
        <v/>
      </c>
      <c r="AY217" s="79" t="str">
        <f t="shared" si="813"/>
        <v/>
      </c>
      <c r="AZ217" s="80" t="str">
        <f t="shared" si="814"/>
        <v/>
      </c>
      <c r="BA217" s="64"/>
      <c r="BB217" s="64"/>
      <c r="BC217" s="64"/>
      <c r="BD217" s="64"/>
      <c r="BE217" s="64"/>
      <c r="BF217" s="83" t="str">
        <f t="shared" si="815"/>
        <v>Afectat sau NU?</v>
      </c>
      <c r="BG217" s="79" t="str">
        <f t="shared" si="816"/>
        <v>-</v>
      </c>
      <c r="BH217" s="82" t="str">
        <f t="shared" si="817"/>
        <v>-</v>
      </c>
      <c r="BI217" s="83" t="str">
        <f t="shared" si="818"/>
        <v>Afectat sau NU?</v>
      </c>
      <c r="BJ217" s="79" t="str">
        <f t="shared" si="819"/>
        <v>-</v>
      </c>
      <c r="BK217" s="80" t="str">
        <f t="shared" si="820"/>
        <v>-</v>
      </c>
      <c r="BL217" s="370" t="str">
        <f t="shared" si="821"/>
        <v>Afectat sau NU?</v>
      </c>
      <c r="BM217" s="79" t="str">
        <f t="shared" si="822"/>
        <v>-</v>
      </c>
      <c r="BN217" s="80" t="str">
        <f t="shared" si="823"/>
        <v>-</v>
      </c>
    </row>
    <row r="218" spans="1:66" s="10" customFormat="1" ht="15" thickBot="1" x14ac:dyDescent="0.3">
      <c r="A218" s="184">
        <f t="shared" si="733"/>
        <v>202</v>
      </c>
      <c r="B218" s="185" t="s">
        <v>86</v>
      </c>
      <c r="C218" s="185" t="s">
        <v>66</v>
      </c>
      <c r="D218" s="186" t="s">
        <v>751</v>
      </c>
      <c r="E218" s="185">
        <v>145836</v>
      </c>
      <c r="F218" s="185" t="s">
        <v>752</v>
      </c>
      <c r="G218" s="185" t="s">
        <v>85</v>
      </c>
      <c r="H218" s="187">
        <v>441989.98</v>
      </c>
      <c r="I218" s="187">
        <v>463883.4</v>
      </c>
      <c r="J218" s="187">
        <v>441989.98</v>
      </c>
      <c r="K218" s="187">
        <v>463883.4</v>
      </c>
      <c r="L218" s="185" t="s">
        <v>86</v>
      </c>
      <c r="M218" s="185" t="s">
        <v>86</v>
      </c>
      <c r="N218" s="185" t="s">
        <v>754</v>
      </c>
      <c r="O218" s="185" t="s">
        <v>752</v>
      </c>
      <c r="P218" s="185" t="s">
        <v>86</v>
      </c>
      <c r="Q218" s="185" t="s">
        <v>86</v>
      </c>
      <c r="R218" s="185" t="s">
        <v>86</v>
      </c>
      <c r="S218" s="185" t="s">
        <v>86</v>
      </c>
      <c r="T218" s="185" t="s">
        <v>88</v>
      </c>
      <c r="U218" s="185"/>
      <c r="V218" s="185" t="s">
        <v>89</v>
      </c>
      <c r="W218" s="188" t="s">
        <v>547</v>
      </c>
      <c r="X218" s="112"/>
      <c r="Y218" s="111"/>
      <c r="Z218" s="112"/>
      <c r="AA218" s="111"/>
      <c r="AB218" s="185" t="s">
        <v>69</v>
      </c>
      <c r="AC218" s="185"/>
      <c r="AD218" s="189"/>
      <c r="AE218" s="231"/>
      <c r="AF218" s="209"/>
      <c r="AG218" s="210"/>
      <c r="AH218" s="209"/>
      <c r="AI218" s="210"/>
      <c r="AJ218" s="209"/>
      <c r="AK218" s="210"/>
      <c r="AL218" s="209"/>
      <c r="AM218" s="211"/>
      <c r="AN218" s="211"/>
      <c r="AO218" s="211"/>
      <c r="AP218" s="114" t="s">
        <v>195</v>
      </c>
      <c r="AQ218" s="77"/>
      <c r="AR218" s="191" t="str">
        <f t="shared" si="806"/>
        <v/>
      </c>
      <c r="AS218" s="192" t="str">
        <f t="shared" si="807"/>
        <v/>
      </c>
      <c r="AT218" s="193" t="str">
        <f t="shared" si="808"/>
        <v/>
      </c>
      <c r="AU218" s="191" t="str">
        <f t="shared" si="809"/>
        <v/>
      </c>
      <c r="AV218" s="192" t="str">
        <f t="shared" si="810"/>
        <v/>
      </c>
      <c r="AW218" s="194" t="str">
        <f t="shared" si="811"/>
        <v/>
      </c>
      <c r="AX218" s="195" t="str">
        <f t="shared" si="812"/>
        <v/>
      </c>
      <c r="AY218" s="192" t="str">
        <f t="shared" si="813"/>
        <v/>
      </c>
      <c r="AZ218" s="194" t="str">
        <f t="shared" si="814"/>
        <v/>
      </c>
      <c r="BA218" s="64"/>
      <c r="BB218" s="64"/>
      <c r="BC218" s="64"/>
      <c r="BD218" s="64"/>
      <c r="BE218" s="64"/>
      <c r="BF218" s="196" t="str">
        <f t="shared" si="815"/>
        <v>Afectat sau NU?</v>
      </c>
      <c r="BG218" s="192" t="str">
        <f t="shared" si="816"/>
        <v>-</v>
      </c>
      <c r="BH218" s="193" t="str">
        <f t="shared" si="817"/>
        <v>-</v>
      </c>
      <c r="BI218" s="196" t="str">
        <f t="shared" si="818"/>
        <v>Afectat sau NU?</v>
      </c>
      <c r="BJ218" s="192" t="str">
        <f t="shared" si="819"/>
        <v>-</v>
      </c>
      <c r="BK218" s="194" t="str">
        <f t="shared" si="820"/>
        <v>-</v>
      </c>
      <c r="BL218" s="197" t="str">
        <f t="shared" si="821"/>
        <v>Afectat sau NU?</v>
      </c>
      <c r="BM218" s="192" t="str">
        <f t="shared" si="822"/>
        <v>-</v>
      </c>
      <c r="BN218" s="194" t="str">
        <f t="shared" si="823"/>
        <v>-</v>
      </c>
    </row>
    <row r="219" spans="1:66" s="10" customFormat="1" ht="15" thickBot="1" x14ac:dyDescent="0.3">
      <c r="A219" s="140">
        <f t="shared" si="733"/>
        <v>203</v>
      </c>
      <c r="B219" s="141" t="s">
        <v>86</v>
      </c>
      <c r="C219" s="141" t="s">
        <v>66</v>
      </c>
      <c r="D219" s="142" t="s">
        <v>757</v>
      </c>
      <c r="E219" s="141">
        <v>1357</v>
      </c>
      <c r="F219" s="141" t="s">
        <v>758</v>
      </c>
      <c r="G219" s="141" t="s">
        <v>359</v>
      </c>
      <c r="H219" s="143">
        <v>413875.15</v>
      </c>
      <c r="I219" s="143">
        <v>519877.62</v>
      </c>
      <c r="J219" s="143">
        <v>413875.15</v>
      </c>
      <c r="K219" s="143">
        <v>519877.62</v>
      </c>
      <c r="L219" s="141" t="s">
        <v>86</v>
      </c>
      <c r="M219" s="141" t="s">
        <v>86</v>
      </c>
      <c r="N219" s="141" t="s">
        <v>759</v>
      </c>
      <c r="O219" s="141" t="s">
        <v>760</v>
      </c>
      <c r="P219" s="141" t="s">
        <v>86</v>
      </c>
      <c r="Q219" s="141" t="s">
        <v>86</v>
      </c>
      <c r="R219" s="141" t="s">
        <v>86</v>
      </c>
      <c r="S219" s="141" t="s">
        <v>86</v>
      </c>
      <c r="T219" s="141" t="s">
        <v>88</v>
      </c>
      <c r="U219" s="141"/>
      <c r="V219" s="141" t="s">
        <v>89</v>
      </c>
      <c r="W219" s="144" t="s">
        <v>547</v>
      </c>
      <c r="X219" s="145"/>
      <c r="Y219" s="146"/>
      <c r="Z219" s="145"/>
      <c r="AA219" s="146"/>
      <c r="AB219" s="141" t="s">
        <v>69</v>
      </c>
      <c r="AC219" s="141"/>
      <c r="AD219" s="147"/>
      <c r="AE219" s="312"/>
      <c r="AF219" s="313"/>
      <c r="AG219" s="314"/>
      <c r="AH219" s="313"/>
      <c r="AI219" s="314"/>
      <c r="AJ219" s="313"/>
      <c r="AK219" s="314"/>
      <c r="AL219" s="313"/>
      <c r="AM219" s="271"/>
      <c r="AN219" s="271"/>
      <c r="AO219" s="271"/>
      <c r="AP219" s="150" t="s">
        <v>195</v>
      </c>
      <c r="AQ219" s="77"/>
      <c r="AR219" s="151" t="str">
        <f t="shared" si="806"/>
        <v/>
      </c>
      <c r="AS219" s="152" t="str">
        <f t="shared" si="807"/>
        <v/>
      </c>
      <c r="AT219" s="155" t="str">
        <f t="shared" si="808"/>
        <v/>
      </c>
      <c r="AU219" s="151" t="str">
        <f t="shared" si="809"/>
        <v/>
      </c>
      <c r="AV219" s="152" t="str">
        <f t="shared" si="810"/>
        <v/>
      </c>
      <c r="AW219" s="153" t="str">
        <f t="shared" si="811"/>
        <v/>
      </c>
      <c r="AX219" s="154" t="str">
        <f t="shared" si="812"/>
        <v/>
      </c>
      <c r="AY219" s="152" t="str">
        <f t="shared" si="813"/>
        <v/>
      </c>
      <c r="AZ219" s="153" t="str">
        <f t="shared" si="814"/>
        <v/>
      </c>
      <c r="BA219" s="64"/>
      <c r="BB219" s="64"/>
      <c r="BC219" s="64"/>
      <c r="BD219" s="64"/>
      <c r="BE219" s="64"/>
      <c r="BF219" s="156" t="str">
        <f t="shared" si="815"/>
        <v>Afectat sau NU?</v>
      </c>
      <c r="BG219" s="152" t="str">
        <f t="shared" si="816"/>
        <v>-</v>
      </c>
      <c r="BH219" s="155" t="str">
        <f t="shared" si="817"/>
        <v>-</v>
      </c>
      <c r="BI219" s="156" t="str">
        <f t="shared" si="818"/>
        <v>Afectat sau NU?</v>
      </c>
      <c r="BJ219" s="152" t="str">
        <f t="shared" si="819"/>
        <v>-</v>
      </c>
      <c r="BK219" s="153" t="str">
        <f t="shared" si="820"/>
        <v>-</v>
      </c>
      <c r="BL219" s="157" t="str">
        <f t="shared" si="821"/>
        <v>Afectat sau NU?</v>
      </c>
      <c r="BM219" s="152" t="str">
        <f t="shared" si="822"/>
        <v>-</v>
      </c>
      <c r="BN219" s="153" t="str">
        <f t="shared" si="823"/>
        <v>-</v>
      </c>
    </row>
    <row r="220" spans="1:66" s="10" customFormat="1" ht="15" thickBot="1" x14ac:dyDescent="0.3">
      <c r="A220" s="140">
        <f t="shared" si="733"/>
        <v>204</v>
      </c>
      <c r="B220" s="141" t="s">
        <v>86</v>
      </c>
      <c r="C220" s="141" t="s">
        <v>66</v>
      </c>
      <c r="D220" s="142" t="s">
        <v>761</v>
      </c>
      <c r="E220" s="141">
        <v>8835</v>
      </c>
      <c r="F220" s="141" t="s">
        <v>762</v>
      </c>
      <c r="G220" s="141" t="s">
        <v>359</v>
      </c>
      <c r="H220" s="143">
        <v>384208.39</v>
      </c>
      <c r="I220" s="143">
        <v>500202.57</v>
      </c>
      <c r="J220" s="143">
        <v>384208.39</v>
      </c>
      <c r="K220" s="143">
        <v>500202.57</v>
      </c>
      <c r="L220" s="141" t="s">
        <v>86</v>
      </c>
      <c r="M220" s="141" t="s">
        <v>86</v>
      </c>
      <c r="N220" s="141" t="s">
        <v>763</v>
      </c>
      <c r="O220" s="141" t="s">
        <v>762</v>
      </c>
      <c r="P220" s="141" t="s">
        <v>86</v>
      </c>
      <c r="Q220" s="141" t="s">
        <v>86</v>
      </c>
      <c r="R220" s="141" t="s">
        <v>86</v>
      </c>
      <c r="S220" s="141" t="s">
        <v>86</v>
      </c>
      <c r="T220" s="141" t="s">
        <v>88</v>
      </c>
      <c r="U220" s="141"/>
      <c r="V220" s="141" t="s">
        <v>89</v>
      </c>
      <c r="W220" s="144" t="s">
        <v>547</v>
      </c>
      <c r="X220" s="145"/>
      <c r="Y220" s="146"/>
      <c r="Z220" s="145"/>
      <c r="AA220" s="146"/>
      <c r="AB220" s="141" t="s">
        <v>69</v>
      </c>
      <c r="AC220" s="141"/>
      <c r="AD220" s="147"/>
      <c r="AE220" s="312"/>
      <c r="AF220" s="313"/>
      <c r="AG220" s="314"/>
      <c r="AH220" s="313"/>
      <c r="AI220" s="314"/>
      <c r="AJ220" s="313"/>
      <c r="AK220" s="314"/>
      <c r="AL220" s="313"/>
      <c r="AM220" s="271"/>
      <c r="AN220" s="271"/>
      <c r="AO220" s="271"/>
      <c r="AP220" s="150" t="s">
        <v>195</v>
      </c>
      <c r="AQ220" s="77"/>
      <c r="AR220" s="151" t="str">
        <f t="shared" ref="AR220" si="824">IF(B220="X",IF(AN220="","Afectat sau NU?",IF(AN220="DA",IF(((AK220+AL220)-(AE220+AF220))*24&lt;-720,"Neinformat",((AK220+AL220)-(AE220+AF220))*24),"Nu a fost afectat producator/consumator")),"")</f>
        <v/>
      </c>
      <c r="AS220" s="152" t="str">
        <f t="shared" ref="AS220" si="825">IF(B220="X",IF(AN220="DA",IF(AR220&lt;6,LEN(TRIM(V220))-LEN(SUBSTITUTE(V220,CHAR(44),""))+1,0),"-"),"")</f>
        <v/>
      </c>
      <c r="AT220" s="155" t="str">
        <f t="shared" ref="AT220" si="826">IF(B220="X",IF(AN220="DA",LEN(TRIM(V220))-LEN(SUBSTITUTE(V220,CHAR(44),""))+1,"-"),"")</f>
        <v/>
      </c>
      <c r="AU220" s="151" t="str">
        <f t="shared" ref="AU220" si="827">IF(B220="X",IF(AN220="","Afectat sau NU?",IF(AN220="DA",IF(((AI220+AJ220)-(AE220+AF220))*24&lt;-720,"Neinformat",((AI220+AJ220)-(AE220+AF220))*24),"Nu a fost afectat producator/consumator")),"")</f>
        <v/>
      </c>
      <c r="AV220" s="152" t="str">
        <f t="shared" ref="AV220" si="828">IF(B220="X",IF(AN220="DA",IF(AU220&lt;6,LEN(TRIM(U220))-LEN(SUBSTITUTE(U220,CHAR(44),""))+1,0),"-"),"")</f>
        <v/>
      </c>
      <c r="AW220" s="153" t="str">
        <f t="shared" ref="AW220" si="829">IF(B220="X",IF(AN220="DA",LEN(TRIM(U220))-LEN(SUBSTITUTE(U220,CHAR(44),""))+1,"-"),"")</f>
        <v/>
      </c>
      <c r="AX220" s="154" t="str">
        <f t="shared" ref="AX220" si="830">IF(B220="X",IF(AN220="","Afectat sau NU?",IF(AN220="DA",((AG220+AH220)-(AE220+AF220))*24,"Nu a fost afectat producator/consumator")),"")</f>
        <v/>
      </c>
      <c r="AY220" s="152" t="str">
        <f t="shared" ref="AY220" si="831">IF(B220="X",IF(AN220="DA",IF(AX220&gt;24,IF(BA220="NU",0,LEN(TRIM(V220))-LEN(SUBSTITUTE(V220,CHAR(44),""))+1),0),"-"),"")</f>
        <v/>
      </c>
      <c r="AZ220" s="153" t="str">
        <f t="shared" ref="AZ220" si="832">IF(B220="X",IF(AN220="DA",IF(AX220&gt;24,LEN(TRIM(V220))-LEN(SUBSTITUTE(V220,CHAR(44),""))+1,0),"-"),"")</f>
        <v/>
      </c>
      <c r="BA220" s="64"/>
      <c r="BB220" s="64"/>
      <c r="BC220" s="64"/>
      <c r="BD220" s="64"/>
      <c r="BE220" s="64"/>
      <c r="BF220" s="156" t="str">
        <f t="shared" ref="BF220" si="833">IF(C220="X",IF(AN220="","Afectat sau NU?",IF(AN220="DA",IF(AK220="","Neinformat",NETWORKDAYS(AK220+AL220,AE220+AF220,$BS$2:$BS$14)-2),"Nu a fost afectat producator/consumator")),"")</f>
        <v>Afectat sau NU?</v>
      </c>
      <c r="BG220" s="152" t="str">
        <f t="shared" ref="BG220" si="834">IF(C220="X",IF(AN220="DA",IF(AND(BF220&gt;=5,AK220&lt;&gt;""),LEN(TRIM(V220))-LEN(SUBSTITUTE(V220,CHAR(44),""))+1,0),"-"),"")</f>
        <v>-</v>
      </c>
      <c r="BH220" s="155" t="str">
        <f t="shared" ref="BH220" si="835">IF(C220="X",IF(AN220="DA",LEN(TRIM(V220))-LEN(SUBSTITUTE(V220,CHAR(44),""))+1,"-"),"")</f>
        <v>-</v>
      </c>
      <c r="BI220" s="156" t="str">
        <f t="shared" ref="BI220" si="836">IF(C220="X",IF(AN220="","Afectat sau NU?",IF(AN220="DA",IF(AI220="","Neinformat",NETWORKDAYS(AI220+AJ220,AE220+AF220,$BS$2:$BS$14)-2),"Nu a fost afectat producator/consumator")),"")</f>
        <v>Afectat sau NU?</v>
      </c>
      <c r="BJ220" s="152" t="str">
        <f t="shared" ref="BJ220" si="837">IF(C220="X",IF(AN220="DA",IF(AND(BI220&gt;=5,AI220&lt;&gt;""),LEN(TRIM(U220))-LEN(SUBSTITUTE(U220,CHAR(44),""))+1,0),"-"),"")</f>
        <v>-</v>
      </c>
      <c r="BK220" s="153" t="str">
        <f t="shared" ref="BK220" si="838">IF(C220="X",IF(AN220="DA",LEN(TRIM(U220))-LEN(SUBSTITUTE(U220,CHAR(44),""))+1,"-"),"")</f>
        <v>-</v>
      </c>
      <c r="BL220" s="157" t="str">
        <f t="shared" ref="BL220" si="839">IF(C220="X",IF(AN220="","Afectat sau NU?",IF(AN220="DA",((AG220+AH220)-(Z220+AA220))*24,"Nu a fost afectat producator/consumator")),"")</f>
        <v>Afectat sau NU?</v>
      </c>
      <c r="BM220" s="152" t="str">
        <f t="shared" ref="BM220" si="840">IF(C220="X",IF(AN220&lt;&gt;"DA","-",IF(AND(AN220="DA",BL220&lt;=0),LEN(TRIM(V220))-LEN(SUBSTITUTE(V220,CHAR(44),""))+1+LEN(TRIM(U220))-LEN(SUBSTITUTE(U220,CHAR(44),""))+1,0)),"")</f>
        <v>-</v>
      </c>
      <c r="BN220" s="153" t="str">
        <f t="shared" ref="BN220" si="841">IF(C220="X",IF(AN220="DA",LEN(TRIM(V220))-LEN(SUBSTITUTE(V220,CHAR(44),""))+1+LEN(TRIM(U220))-LEN(SUBSTITUTE(U220,CHAR(44),""))+1,"-"),"")</f>
        <v>-</v>
      </c>
    </row>
    <row r="221" spans="1:66" s="10" customFormat="1" ht="29.25" customHeight="1" thickBot="1" x14ac:dyDescent="0.3">
      <c r="A221" s="140">
        <f t="shared" si="733"/>
        <v>205</v>
      </c>
      <c r="B221" s="141" t="s">
        <v>86</v>
      </c>
      <c r="C221" s="141" t="s">
        <v>66</v>
      </c>
      <c r="D221" s="142" t="s">
        <v>764</v>
      </c>
      <c r="E221" s="141">
        <v>120566</v>
      </c>
      <c r="F221" s="141" t="s">
        <v>765</v>
      </c>
      <c r="G221" s="141" t="s">
        <v>148</v>
      </c>
      <c r="H221" s="143">
        <v>447762.45</v>
      </c>
      <c r="I221" s="143">
        <v>535605.24</v>
      </c>
      <c r="J221" s="143">
        <v>447762.45</v>
      </c>
      <c r="K221" s="143">
        <v>535605.24</v>
      </c>
      <c r="L221" s="141" t="s">
        <v>86</v>
      </c>
      <c r="M221" s="141" t="s">
        <v>86</v>
      </c>
      <c r="N221" s="141" t="s">
        <v>766</v>
      </c>
      <c r="O221" s="141" t="s">
        <v>767</v>
      </c>
      <c r="P221" s="141" t="s">
        <v>86</v>
      </c>
      <c r="Q221" s="141" t="s">
        <v>86</v>
      </c>
      <c r="R221" s="141" t="s">
        <v>86</v>
      </c>
      <c r="S221" s="141" t="s">
        <v>86</v>
      </c>
      <c r="T221" s="141" t="s">
        <v>88</v>
      </c>
      <c r="U221" s="141"/>
      <c r="V221" s="141" t="s">
        <v>89</v>
      </c>
      <c r="W221" s="144" t="s">
        <v>543</v>
      </c>
      <c r="X221" s="145"/>
      <c r="Y221" s="146"/>
      <c r="Z221" s="145"/>
      <c r="AA221" s="146"/>
      <c r="AB221" s="141" t="s">
        <v>69</v>
      </c>
      <c r="AC221" s="141"/>
      <c r="AD221" s="147"/>
      <c r="AE221" s="312"/>
      <c r="AF221" s="313"/>
      <c r="AG221" s="314"/>
      <c r="AH221" s="313"/>
      <c r="AI221" s="314"/>
      <c r="AJ221" s="313"/>
      <c r="AK221" s="314"/>
      <c r="AL221" s="313"/>
      <c r="AM221" s="271"/>
      <c r="AN221" s="271"/>
      <c r="AO221" s="271"/>
      <c r="AP221" s="150" t="s">
        <v>195</v>
      </c>
      <c r="AQ221" s="77"/>
      <c r="AR221" s="151" t="str">
        <f t="shared" ref="AR221" si="842">IF(B221="X",IF(AN221="","Afectat sau NU?",IF(AN221="DA",IF(((AK221+AL221)-(AE221+AF221))*24&lt;-720,"Neinformat",((AK221+AL221)-(AE221+AF221))*24),"Nu a fost afectat producator/consumator")),"")</f>
        <v/>
      </c>
      <c r="AS221" s="152" t="str">
        <f t="shared" ref="AS221" si="843">IF(B221="X",IF(AN221="DA",IF(AR221&lt;6,LEN(TRIM(V221))-LEN(SUBSTITUTE(V221,CHAR(44),""))+1,0),"-"),"")</f>
        <v/>
      </c>
      <c r="AT221" s="155" t="str">
        <f t="shared" ref="AT221" si="844">IF(B221="X",IF(AN221="DA",LEN(TRIM(V221))-LEN(SUBSTITUTE(V221,CHAR(44),""))+1,"-"),"")</f>
        <v/>
      </c>
      <c r="AU221" s="151" t="str">
        <f t="shared" ref="AU221" si="845">IF(B221="X",IF(AN221="","Afectat sau NU?",IF(AN221="DA",IF(((AI221+AJ221)-(AE221+AF221))*24&lt;-720,"Neinformat",((AI221+AJ221)-(AE221+AF221))*24),"Nu a fost afectat producator/consumator")),"")</f>
        <v/>
      </c>
      <c r="AV221" s="152" t="str">
        <f t="shared" ref="AV221" si="846">IF(B221="X",IF(AN221="DA",IF(AU221&lt;6,LEN(TRIM(U221))-LEN(SUBSTITUTE(U221,CHAR(44),""))+1,0),"-"),"")</f>
        <v/>
      </c>
      <c r="AW221" s="153" t="str">
        <f t="shared" ref="AW221" si="847">IF(B221="X",IF(AN221="DA",LEN(TRIM(U221))-LEN(SUBSTITUTE(U221,CHAR(44),""))+1,"-"),"")</f>
        <v/>
      </c>
      <c r="AX221" s="154" t="str">
        <f t="shared" ref="AX221" si="848">IF(B221="X",IF(AN221="","Afectat sau NU?",IF(AN221="DA",((AG221+AH221)-(AE221+AF221))*24,"Nu a fost afectat producator/consumator")),"")</f>
        <v/>
      </c>
      <c r="AY221" s="152" t="str">
        <f t="shared" ref="AY221" si="849">IF(B221="X",IF(AN221="DA",IF(AX221&gt;24,IF(BA221="NU",0,LEN(TRIM(V221))-LEN(SUBSTITUTE(V221,CHAR(44),""))+1),0),"-"),"")</f>
        <v/>
      </c>
      <c r="AZ221" s="153" t="str">
        <f t="shared" ref="AZ221" si="850">IF(B221="X",IF(AN221="DA",IF(AX221&gt;24,LEN(TRIM(V221))-LEN(SUBSTITUTE(V221,CHAR(44),""))+1,0),"-"),"")</f>
        <v/>
      </c>
      <c r="BA221" s="64"/>
      <c r="BB221" s="64"/>
      <c r="BC221" s="64"/>
      <c r="BD221" s="64"/>
      <c r="BE221" s="64"/>
      <c r="BF221" s="156" t="str">
        <f t="shared" ref="BF221" si="851">IF(C221="X",IF(AN221="","Afectat sau NU?",IF(AN221="DA",IF(AK221="","Neinformat",NETWORKDAYS(AK221+AL221,AE221+AF221,$BS$2:$BS$14)-2),"Nu a fost afectat producator/consumator")),"")</f>
        <v>Afectat sau NU?</v>
      </c>
      <c r="BG221" s="152" t="str">
        <f t="shared" ref="BG221" si="852">IF(C221="X",IF(AN221="DA",IF(AND(BF221&gt;=5,AK221&lt;&gt;""),LEN(TRIM(V221))-LEN(SUBSTITUTE(V221,CHAR(44),""))+1,0),"-"),"")</f>
        <v>-</v>
      </c>
      <c r="BH221" s="155" t="str">
        <f t="shared" ref="BH221" si="853">IF(C221="X",IF(AN221="DA",LEN(TRIM(V221))-LEN(SUBSTITUTE(V221,CHAR(44),""))+1,"-"),"")</f>
        <v>-</v>
      </c>
      <c r="BI221" s="156" t="str">
        <f t="shared" ref="BI221" si="854">IF(C221="X",IF(AN221="","Afectat sau NU?",IF(AN221="DA",IF(AI221="","Neinformat",NETWORKDAYS(AI221+AJ221,AE221+AF221,$BS$2:$BS$14)-2),"Nu a fost afectat producator/consumator")),"")</f>
        <v>Afectat sau NU?</v>
      </c>
      <c r="BJ221" s="152" t="str">
        <f t="shared" ref="BJ221" si="855">IF(C221="X",IF(AN221="DA",IF(AND(BI221&gt;=5,AI221&lt;&gt;""),LEN(TRIM(U221))-LEN(SUBSTITUTE(U221,CHAR(44),""))+1,0),"-"),"")</f>
        <v>-</v>
      </c>
      <c r="BK221" s="153" t="str">
        <f t="shared" ref="BK221" si="856">IF(C221="X",IF(AN221="DA",LEN(TRIM(U221))-LEN(SUBSTITUTE(U221,CHAR(44),""))+1,"-"),"")</f>
        <v>-</v>
      </c>
      <c r="BL221" s="157" t="str">
        <f t="shared" ref="BL221" si="857">IF(C221="X",IF(AN221="","Afectat sau NU?",IF(AN221="DA",((AG221+AH221)-(Z221+AA221))*24,"Nu a fost afectat producator/consumator")),"")</f>
        <v>Afectat sau NU?</v>
      </c>
      <c r="BM221" s="152" t="str">
        <f t="shared" ref="BM221" si="858">IF(C221="X",IF(AN221&lt;&gt;"DA","-",IF(AND(AN221="DA",BL221&lt;=0),LEN(TRIM(V221))-LEN(SUBSTITUTE(V221,CHAR(44),""))+1+LEN(TRIM(U221))-LEN(SUBSTITUTE(U221,CHAR(44),""))+1,0)),"")</f>
        <v>-</v>
      </c>
      <c r="BN221" s="153" t="str">
        <f t="shared" ref="BN221" si="859">IF(C221="X",IF(AN221="DA",LEN(TRIM(V221))-LEN(SUBSTITUTE(V221,CHAR(44),""))+1+LEN(TRIM(U221))-LEN(SUBSTITUTE(U221,CHAR(44),""))+1,"-"),"")</f>
        <v>-</v>
      </c>
    </row>
    <row r="222" spans="1:66" s="10" customFormat="1" ht="29.25" customHeight="1" thickBot="1" x14ac:dyDescent="0.3">
      <c r="A222" s="140">
        <f t="shared" si="733"/>
        <v>206</v>
      </c>
      <c r="B222" s="141" t="s">
        <v>86</v>
      </c>
      <c r="C222" s="141" t="s">
        <v>66</v>
      </c>
      <c r="D222" s="142" t="s">
        <v>768</v>
      </c>
      <c r="E222" s="141">
        <v>1080</v>
      </c>
      <c r="F222" s="141" t="s">
        <v>769</v>
      </c>
      <c r="G222" s="141" t="s">
        <v>359</v>
      </c>
      <c r="H222" s="143">
        <v>392105.69</v>
      </c>
      <c r="I222" s="143">
        <v>506483.01</v>
      </c>
      <c r="J222" s="143">
        <v>392105.69</v>
      </c>
      <c r="K222" s="143">
        <v>506483.01</v>
      </c>
      <c r="L222" s="141" t="s">
        <v>86</v>
      </c>
      <c r="M222" s="141" t="s">
        <v>86</v>
      </c>
      <c r="N222" s="141" t="s">
        <v>770</v>
      </c>
      <c r="O222" s="141" t="s">
        <v>769</v>
      </c>
      <c r="P222" s="141" t="s">
        <v>86</v>
      </c>
      <c r="Q222" s="141" t="s">
        <v>86</v>
      </c>
      <c r="R222" s="141" t="s">
        <v>86</v>
      </c>
      <c r="S222" s="141" t="s">
        <v>86</v>
      </c>
      <c r="T222" s="141" t="s">
        <v>88</v>
      </c>
      <c r="U222" s="141"/>
      <c r="V222" s="141" t="s">
        <v>89</v>
      </c>
      <c r="W222" s="144" t="s">
        <v>67</v>
      </c>
      <c r="X222" s="145"/>
      <c r="Y222" s="146"/>
      <c r="Z222" s="145"/>
      <c r="AA222" s="146"/>
      <c r="AB222" s="141" t="s">
        <v>69</v>
      </c>
      <c r="AC222" s="141"/>
      <c r="AD222" s="147"/>
      <c r="AE222" s="312"/>
      <c r="AF222" s="313"/>
      <c r="AG222" s="314"/>
      <c r="AH222" s="313"/>
      <c r="AI222" s="314"/>
      <c r="AJ222" s="313"/>
      <c r="AK222" s="314"/>
      <c r="AL222" s="313"/>
      <c r="AM222" s="271"/>
      <c r="AN222" s="271"/>
      <c r="AO222" s="271"/>
      <c r="AP222" s="150" t="s">
        <v>195</v>
      </c>
      <c r="AQ222" s="77"/>
      <c r="AR222" s="151" t="str">
        <f t="shared" ref="AR222" si="860">IF(B222="X",IF(AN222="","Afectat sau NU?",IF(AN222="DA",IF(((AK222+AL222)-(AE222+AF222))*24&lt;-720,"Neinformat",((AK222+AL222)-(AE222+AF222))*24),"Nu a fost afectat producator/consumator")),"")</f>
        <v/>
      </c>
      <c r="AS222" s="152" t="str">
        <f t="shared" ref="AS222" si="861">IF(B222="X",IF(AN222="DA",IF(AR222&lt;6,LEN(TRIM(V222))-LEN(SUBSTITUTE(V222,CHAR(44),""))+1,0),"-"),"")</f>
        <v/>
      </c>
      <c r="AT222" s="155" t="str">
        <f t="shared" ref="AT222" si="862">IF(B222="X",IF(AN222="DA",LEN(TRIM(V222))-LEN(SUBSTITUTE(V222,CHAR(44),""))+1,"-"),"")</f>
        <v/>
      </c>
      <c r="AU222" s="151" t="str">
        <f t="shared" ref="AU222" si="863">IF(B222="X",IF(AN222="","Afectat sau NU?",IF(AN222="DA",IF(((AI222+AJ222)-(AE222+AF222))*24&lt;-720,"Neinformat",((AI222+AJ222)-(AE222+AF222))*24),"Nu a fost afectat producator/consumator")),"")</f>
        <v/>
      </c>
      <c r="AV222" s="152" t="str">
        <f t="shared" ref="AV222" si="864">IF(B222="X",IF(AN222="DA",IF(AU222&lt;6,LEN(TRIM(U222))-LEN(SUBSTITUTE(U222,CHAR(44),""))+1,0),"-"),"")</f>
        <v/>
      </c>
      <c r="AW222" s="153" t="str">
        <f t="shared" ref="AW222" si="865">IF(B222="X",IF(AN222="DA",LEN(TRIM(U222))-LEN(SUBSTITUTE(U222,CHAR(44),""))+1,"-"),"")</f>
        <v/>
      </c>
      <c r="AX222" s="154" t="str">
        <f t="shared" ref="AX222" si="866">IF(B222="X",IF(AN222="","Afectat sau NU?",IF(AN222="DA",((AG222+AH222)-(AE222+AF222))*24,"Nu a fost afectat producator/consumator")),"")</f>
        <v/>
      </c>
      <c r="AY222" s="152" t="str">
        <f t="shared" ref="AY222" si="867">IF(B222="X",IF(AN222="DA",IF(AX222&gt;24,IF(BA222="NU",0,LEN(TRIM(V222))-LEN(SUBSTITUTE(V222,CHAR(44),""))+1),0),"-"),"")</f>
        <v/>
      </c>
      <c r="AZ222" s="153" t="str">
        <f t="shared" ref="AZ222" si="868">IF(B222="X",IF(AN222="DA",IF(AX222&gt;24,LEN(TRIM(V222))-LEN(SUBSTITUTE(V222,CHAR(44),""))+1,0),"-"),"")</f>
        <v/>
      </c>
      <c r="BA222" s="64"/>
      <c r="BB222" s="64"/>
      <c r="BC222" s="64"/>
      <c r="BD222" s="64"/>
      <c r="BE222" s="64"/>
      <c r="BF222" s="156" t="str">
        <f t="shared" ref="BF222" si="869">IF(C222="X",IF(AN222="","Afectat sau NU?",IF(AN222="DA",IF(AK222="","Neinformat",NETWORKDAYS(AK222+AL222,AE222+AF222,$BS$2:$BS$14)-2),"Nu a fost afectat producator/consumator")),"")</f>
        <v>Afectat sau NU?</v>
      </c>
      <c r="BG222" s="152" t="str">
        <f t="shared" ref="BG222" si="870">IF(C222="X",IF(AN222="DA",IF(AND(BF222&gt;=5,AK222&lt;&gt;""),LEN(TRIM(V222))-LEN(SUBSTITUTE(V222,CHAR(44),""))+1,0),"-"),"")</f>
        <v>-</v>
      </c>
      <c r="BH222" s="155" t="str">
        <f t="shared" ref="BH222" si="871">IF(C222="X",IF(AN222="DA",LEN(TRIM(V222))-LEN(SUBSTITUTE(V222,CHAR(44),""))+1,"-"),"")</f>
        <v>-</v>
      </c>
      <c r="BI222" s="156" t="str">
        <f t="shared" ref="BI222" si="872">IF(C222="X",IF(AN222="","Afectat sau NU?",IF(AN222="DA",IF(AI222="","Neinformat",NETWORKDAYS(AI222+AJ222,AE222+AF222,$BS$2:$BS$14)-2),"Nu a fost afectat producator/consumator")),"")</f>
        <v>Afectat sau NU?</v>
      </c>
      <c r="BJ222" s="152" t="str">
        <f t="shared" ref="BJ222" si="873">IF(C222="X",IF(AN222="DA",IF(AND(BI222&gt;=5,AI222&lt;&gt;""),LEN(TRIM(U222))-LEN(SUBSTITUTE(U222,CHAR(44),""))+1,0),"-"),"")</f>
        <v>-</v>
      </c>
      <c r="BK222" s="153" t="str">
        <f t="shared" ref="BK222" si="874">IF(C222="X",IF(AN222="DA",LEN(TRIM(U222))-LEN(SUBSTITUTE(U222,CHAR(44),""))+1,"-"),"")</f>
        <v>-</v>
      </c>
      <c r="BL222" s="157" t="str">
        <f t="shared" ref="BL222" si="875">IF(C222="X",IF(AN222="","Afectat sau NU?",IF(AN222="DA",((AG222+AH222)-(Z222+AA222))*24,"Nu a fost afectat producator/consumator")),"")</f>
        <v>Afectat sau NU?</v>
      </c>
      <c r="BM222" s="152" t="str">
        <f t="shared" ref="BM222" si="876">IF(C222="X",IF(AN222&lt;&gt;"DA","-",IF(AND(AN222="DA",BL222&lt;=0),LEN(TRIM(V222))-LEN(SUBSTITUTE(V222,CHAR(44),""))+1+LEN(TRIM(U222))-LEN(SUBSTITUTE(U222,CHAR(44),""))+1,0)),"")</f>
        <v>-</v>
      </c>
      <c r="BN222" s="153" t="str">
        <f t="shared" ref="BN222" si="877">IF(C222="X",IF(AN222="DA",LEN(TRIM(V222))-LEN(SUBSTITUTE(V222,CHAR(44),""))+1+LEN(TRIM(U222))-LEN(SUBSTITUTE(U222,CHAR(44),""))+1,"-"),"")</f>
        <v>-</v>
      </c>
    </row>
    <row r="223" spans="1:66" s="10" customFormat="1" ht="214.5" thickBot="1" x14ac:dyDescent="0.3">
      <c r="A223" s="140">
        <f t="shared" si="733"/>
        <v>207</v>
      </c>
      <c r="B223" s="141" t="s">
        <v>66</v>
      </c>
      <c r="C223" s="141" t="s">
        <v>86</v>
      </c>
      <c r="D223" s="142" t="s">
        <v>771</v>
      </c>
      <c r="E223" s="141">
        <v>1945</v>
      </c>
      <c r="F223" s="141" t="s">
        <v>772</v>
      </c>
      <c r="G223" s="141" t="s">
        <v>359</v>
      </c>
      <c r="H223" s="143">
        <v>364259.01</v>
      </c>
      <c r="I223" s="143">
        <v>513275.46</v>
      </c>
      <c r="J223" s="143">
        <v>364259.01</v>
      </c>
      <c r="K223" s="143">
        <v>513275.46</v>
      </c>
      <c r="L223" s="141" t="s">
        <v>86</v>
      </c>
      <c r="M223" s="141" t="s">
        <v>86</v>
      </c>
      <c r="N223" s="141" t="s">
        <v>773</v>
      </c>
      <c r="O223" s="141" t="s">
        <v>772</v>
      </c>
      <c r="P223" s="141" t="s">
        <v>86</v>
      </c>
      <c r="Q223" s="141" t="s">
        <v>86</v>
      </c>
      <c r="R223" s="141" t="s">
        <v>86</v>
      </c>
      <c r="S223" s="141" t="s">
        <v>86</v>
      </c>
      <c r="T223" s="141" t="s">
        <v>88</v>
      </c>
      <c r="U223" s="141" t="s">
        <v>582</v>
      </c>
      <c r="V223" s="141" t="s">
        <v>89</v>
      </c>
      <c r="W223" s="144" t="s">
        <v>86</v>
      </c>
      <c r="X223" s="145">
        <v>44286</v>
      </c>
      <c r="Y223" s="146">
        <v>0.33333333333333331</v>
      </c>
      <c r="Z223" s="145">
        <v>44286</v>
      </c>
      <c r="AA223" s="146">
        <v>0.5</v>
      </c>
      <c r="AB223" s="141" t="s">
        <v>69</v>
      </c>
      <c r="AC223" s="141" t="s">
        <v>314</v>
      </c>
      <c r="AD223" s="147"/>
      <c r="AE223" s="267">
        <v>44286</v>
      </c>
      <c r="AF223" s="268">
        <v>0.33333333333333331</v>
      </c>
      <c r="AG223" s="269">
        <v>44286</v>
      </c>
      <c r="AH223" s="268">
        <v>0.5</v>
      </c>
      <c r="AI223" s="269">
        <v>44286</v>
      </c>
      <c r="AJ223" s="268">
        <v>0.34583333333333338</v>
      </c>
      <c r="AK223" s="269">
        <v>44286</v>
      </c>
      <c r="AL223" s="268">
        <v>0.33958333333333335</v>
      </c>
      <c r="AM223" s="270" t="s">
        <v>774</v>
      </c>
      <c r="AN223" s="270" t="s">
        <v>313</v>
      </c>
      <c r="AO223" s="271"/>
      <c r="AP223" s="150" t="s">
        <v>86</v>
      </c>
      <c r="AQ223" s="77"/>
      <c r="AR223" s="151">
        <f t="shared" ref="AR223" si="878">IF(B223="X",IF(AN223="","Afectat sau NU?",IF(AN223="DA",IF(((AK223+AL223)-(AE223+AF223))*24&lt;-720,"Neinformat",((AK223+AL223)-(AE223+AF223))*24),"Nu a fost afectat producator/consumator")),"")</f>
        <v>0.1499999999650754</v>
      </c>
      <c r="AS223" s="152">
        <f t="shared" ref="AS223" si="879">IF(B223="X",IF(AN223="DA",IF(AR223&lt;6,LEN(TRIM(V223))-LEN(SUBSTITUTE(V223,CHAR(44),""))+1,0),"-"),"")</f>
        <v>1</v>
      </c>
      <c r="AT223" s="155">
        <f t="shared" ref="AT223" si="880">IF(B223="X",IF(AN223="DA",LEN(TRIM(V223))-LEN(SUBSTITUTE(V223,CHAR(44),""))+1,"-"),"")</f>
        <v>1</v>
      </c>
      <c r="AU223" s="151">
        <f t="shared" ref="AU223" si="881">IF(B223="X",IF(AN223="","Afectat sau NU?",IF(AN223="DA",IF(((AI223+AJ223)-(AE223+AF223))*24&lt;-720,"Neinformat",((AI223+AJ223)-(AE223+AF223))*24),"Nu a fost afectat producator/consumator")),"")</f>
        <v>0.29999999993015081</v>
      </c>
      <c r="AV223" s="152">
        <f t="shared" ref="AV223" si="882">IF(B223="X",IF(AN223="DA",IF(AU223&lt;6,LEN(TRIM(U223))-LEN(SUBSTITUTE(U223,CHAR(44),""))+1,0),"-"),"")</f>
        <v>44</v>
      </c>
      <c r="AW223" s="153">
        <f t="shared" ref="AW223" si="883">IF(B223="X",IF(AN223="DA",LEN(TRIM(U223))-LEN(SUBSTITUTE(U223,CHAR(44),""))+1,"-"),"")</f>
        <v>44</v>
      </c>
      <c r="AX223" s="154">
        <f t="shared" ref="AX223" si="884">IF(B223="X",IF(AN223="","Afectat sau NU?",IF(AN223="DA",((AG223+AH223)-(AE223+AF223))*24,"Nu a fost afectat producator/consumator")),"")</f>
        <v>3.9999999999417923</v>
      </c>
      <c r="AY223" s="152">
        <f t="shared" ref="AY223" si="885">IF(B223="X",IF(AN223="DA",IF(AX223&gt;24,IF(BA223="NU",0,LEN(TRIM(V223))-LEN(SUBSTITUTE(V223,CHAR(44),""))+1),0),"-"),"")</f>
        <v>0</v>
      </c>
      <c r="AZ223" s="153">
        <f t="shared" ref="AZ223" si="886">IF(B223="X",IF(AN223="DA",IF(AX223&gt;24,LEN(TRIM(V223))-LEN(SUBSTITUTE(V223,CHAR(44),""))+1,0),"-"),"")</f>
        <v>0</v>
      </c>
      <c r="BA223" s="64"/>
      <c r="BB223" s="64"/>
      <c r="BC223" s="64"/>
      <c r="BD223" s="64"/>
      <c r="BE223" s="64"/>
      <c r="BF223" s="156" t="str">
        <f t="shared" ref="BF223" si="887">IF(C223="X",IF(AN223="","Afectat sau NU?",IF(AN223="DA",IF(AK223="","Neinformat",NETWORKDAYS(AK223+AL223,AE223+AF223,$BS$2:$BS$14)-2),"Nu a fost afectat producator/consumator")),"")</f>
        <v/>
      </c>
      <c r="BG223" s="152" t="str">
        <f t="shared" ref="BG223" si="888">IF(C223="X",IF(AN223="DA",IF(AND(BF223&gt;=5,AK223&lt;&gt;""),LEN(TRIM(V223))-LEN(SUBSTITUTE(V223,CHAR(44),""))+1,0),"-"),"")</f>
        <v/>
      </c>
      <c r="BH223" s="155" t="str">
        <f t="shared" ref="BH223" si="889">IF(C223="X",IF(AN223="DA",LEN(TRIM(V223))-LEN(SUBSTITUTE(V223,CHAR(44),""))+1,"-"),"")</f>
        <v/>
      </c>
      <c r="BI223" s="156" t="str">
        <f t="shared" ref="BI223" si="890">IF(C223="X",IF(AN223="","Afectat sau NU?",IF(AN223="DA",IF(AI223="","Neinformat",NETWORKDAYS(AI223+AJ223,AE223+AF223,$BS$2:$BS$14)-2),"Nu a fost afectat producator/consumator")),"")</f>
        <v/>
      </c>
      <c r="BJ223" s="152" t="str">
        <f t="shared" ref="BJ223" si="891">IF(C223="X",IF(AN223="DA",IF(AND(BI223&gt;=5,AI223&lt;&gt;""),LEN(TRIM(U223))-LEN(SUBSTITUTE(U223,CHAR(44),""))+1,0),"-"),"")</f>
        <v/>
      </c>
      <c r="BK223" s="153" t="str">
        <f t="shared" ref="BK223" si="892">IF(C223="X",IF(AN223="DA",LEN(TRIM(U223))-LEN(SUBSTITUTE(U223,CHAR(44),""))+1,"-"),"")</f>
        <v/>
      </c>
      <c r="BL223" s="157" t="str">
        <f t="shared" ref="BL223" si="893">IF(C223="X",IF(AN223="","Afectat sau NU?",IF(AN223="DA",((AG223+AH223)-(Z223+AA223))*24,"Nu a fost afectat producator/consumator")),"")</f>
        <v/>
      </c>
      <c r="BM223" s="152" t="str">
        <f t="shared" ref="BM223" si="894">IF(C223="X",IF(AN223&lt;&gt;"DA","-",IF(AND(AN223="DA",BL223&lt;=0),LEN(TRIM(V223))-LEN(SUBSTITUTE(V223,CHAR(44),""))+1+LEN(TRIM(U223))-LEN(SUBSTITUTE(U223,CHAR(44),""))+1,0)),"")</f>
        <v/>
      </c>
      <c r="BN223" s="153" t="str">
        <f t="shared" ref="BN223" si="895">IF(C223="X",IF(AN223="DA",LEN(TRIM(V223))-LEN(SUBSTITUTE(V223,CHAR(44),""))+1+LEN(TRIM(U223))-LEN(SUBSTITUTE(U223,CHAR(44),""))+1,"-"),"")</f>
        <v/>
      </c>
    </row>
    <row r="224" spans="1:66" s="10" customFormat="1" ht="100.5" thickBot="1" x14ac:dyDescent="0.3">
      <c r="A224" s="140">
        <f t="shared" si="733"/>
        <v>208</v>
      </c>
      <c r="B224" s="141" t="s">
        <v>66</v>
      </c>
      <c r="C224" s="141" t="s">
        <v>86</v>
      </c>
      <c r="D224" s="142" t="s">
        <v>775</v>
      </c>
      <c r="E224" s="141">
        <v>73638</v>
      </c>
      <c r="F224" s="141" t="s">
        <v>260</v>
      </c>
      <c r="G224" s="141" t="s">
        <v>250</v>
      </c>
      <c r="H224" s="143">
        <v>414077.27</v>
      </c>
      <c r="I224" s="143">
        <v>316502.84999999998</v>
      </c>
      <c r="J224" s="143">
        <v>414077.27</v>
      </c>
      <c r="K224" s="143">
        <v>316502.84999999998</v>
      </c>
      <c r="L224" s="141" t="s">
        <v>86</v>
      </c>
      <c r="M224" s="141" t="s">
        <v>86</v>
      </c>
      <c r="N224" s="141" t="s">
        <v>261</v>
      </c>
      <c r="O224" s="141" t="s">
        <v>260</v>
      </c>
      <c r="P224" s="141" t="s">
        <v>86</v>
      </c>
      <c r="Q224" s="141" t="s">
        <v>86</v>
      </c>
      <c r="R224" s="141" t="s">
        <v>86</v>
      </c>
      <c r="S224" s="141" t="s">
        <v>86</v>
      </c>
      <c r="T224" s="141" t="s">
        <v>88</v>
      </c>
      <c r="U224" s="141" t="s">
        <v>777</v>
      </c>
      <c r="V224" s="141" t="s">
        <v>274</v>
      </c>
      <c r="W224" s="144" t="s">
        <v>86</v>
      </c>
      <c r="X224" s="145">
        <v>44287</v>
      </c>
      <c r="Y224" s="146">
        <v>0.39583333333333331</v>
      </c>
      <c r="Z224" s="145">
        <v>44287</v>
      </c>
      <c r="AA224" s="146">
        <v>0.75</v>
      </c>
      <c r="AB224" s="141" t="s">
        <v>209</v>
      </c>
      <c r="AC224" s="141" t="s">
        <v>314</v>
      </c>
      <c r="AD224" s="147"/>
      <c r="AE224" s="267">
        <v>44287</v>
      </c>
      <c r="AF224" s="268">
        <v>0.39583333333333331</v>
      </c>
      <c r="AG224" s="269">
        <v>44287</v>
      </c>
      <c r="AH224" s="268">
        <v>0.52083333333333337</v>
      </c>
      <c r="AI224" s="269">
        <v>44287</v>
      </c>
      <c r="AJ224" s="268">
        <v>0.40833333333333338</v>
      </c>
      <c r="AK224" s="269">
        <v>44287</v>
      </c>
      <c r="AL224" s="268">
        <v>0.40416666666666662</v>
      </c>
      <c r="AM224" s="270" t="s">
        <v>776</v>
      </c>
      <c r="AN224" s="270" t="s">
        <v>313</v>
      </c>
      <c r="AO224" s="271"/>
      <c r="AP224" s="150" t="s">
        <v>86</v>
      </c>
      <c r="AQ224" s="77"/>
      <c r="AR224" s="151">
        <f t="shared" ref="AR224" si="896">IF(B224="X",IF(AN224="","Afectat sau NU?",IF(AN224="DA",IF(((AK224+AL224)-(AE224+AF224))*24&lt;-720,"Neinformat",((AK224+AL224)-(AE224+AF224))*24),"Nu a fost afectat producator/consumator")),"")</f>
        <v>0.19999999995343387</v>
      </c>
      <c r="AS224" s="152">
        <f t="shared" ref="AS224" si="897">IF(B224="X",IF(AN224="DA",IF(AR224&lt;6,LEN(TRIM(V224))-LEN(SUBSTITUTE(V224,CHAR(44),""))+1,0),"-"),"")</f>
        <v>1</v>
      </c>
      <c r="AT224" s="155">
        <f t="shared" ref="AT224" si="898">IF(B224="X",IF(AN224="DA",LEN(TRIM(V224))-LEN(SUBSTITUTE(V224,CHAR(44),""))+1,"-"),"")</f>
        <v>1</v>
      </c>
      <c r="AU224" s="151">
        <f t="shared" ref="AU224" si="899">IF(B224="X",IF(AN224="","Afectat sau NU?",IF(AN224="DA",IF(((AI224+AJ224)-(AE224+AF224))*24&lt;-720,"Neinformat",((AI224+AJ224)-(AE224+AF224))*24),"Nu a fost afectat producator/consumator")),"")</f>
        <v>0.29999999993015081</v>
      </c>
      <c r="AV224" s="152">
        <f t="shared" ref="AV224" si="900">IF(B224="X",IF(AN224="DA",IF(AU224&lt;6,LEN(TRIM(U224))-LEN(SUBSTITUTE(U224,CHAR(44),""))+1,0),"-"),"")</f>
        <v>21</v>
      </c>
      <c r="AW224" s="153">
        <f t="shared" ref="AW224" si="901">IF(B224="X",IF(AN224="DA",LEN(TRIM(U224))-LEN(SUBSTITUTE(U224,CHAR(44),""))+1,"-"),"")</f>
        <v>21</v>
      </c>
      <c r="AX224" s="154">
        <f t="shared" ref="AX224" si="902">IF(B224="X",IF(AN224="","Afectat sau NU?",IF(AN224="DA",((AG224+AH224)-(AE224+AF224))*24,"Nu a fost afectat producator/consumator")),"")</f>
        <v>3</v>
      </c>
      <c r="AY224" s="152">
        <f t="shared" ref="AY224" si="903">IF(B224="X",IF(AN224="DA",IF(AX224&gt;24,IF(BA224="NU",0,LEN(TRIM(V224))-LEN(SUBSTITUTE(V224,CHAR(44),""))+1),0),"-"),"")</f>
        <v>0</v>
      </c>
      <c r="AZ224" s="153">
        <f t="shared" ref="AZ224" si="904">IF(B224="X",IF(AN224="DA",IF(AX224&gt;24,LEN(TRIM(V224))-LEN(SUBSTITUTE(V224,CHAR(44),""))+1,0),"-"),"")</f>
        <v>0</v>
      </c>
      <c r="BA224" s="64"/>
      <c r="BB224" s="64"/>
      <c r="BC224" s="64"/>
      <c r="BD224" s="64"/>
      <c r="BE224" s="64"/>
      <c r="BF224" s="156" t="str">
        <f t="shared" ref="BF224" si="905">IF(C224="X",IF(AN224="","Afectat sau NU?",IF(AN224="DA",IF(AK224="","Neinformat",NETWORKDAYS(AK224+AL224,AE224+AF224,$BS$2:$BS$14)-2),"Nu a fost afectat producator/consumator")),"")</f>
        <v/>
      </c>
      <c r="BG224" s="152" t="str">
        <f t="shared" ref="BG224" si="906">IF(C224="X",IF(AN224="DA",IF(AND(BF224&gt;=5,AK224&lt;&gt;""),LEN(TRIM(V224))-LEN(SUBSTITUTE(V224,CHAR(44),""))+1,0),"-"),"")</f>
        <v/>
      </c>
      <c r="BH224" s="155" t="str">
        <f t="shared" ref="BH224" si="907">IF(C224="X",IF(AN224="DA",LEN(TRIM(V224))-LEN(SUBSTITUTE(V224,CHAR(44),""))+1,"-"),"")</f>
        <v/>
      </c>
      <c r="BI224" s="156" t="str">
        <f t="shared" ref="BI224" si="908">IF(C224="X",IF(AN224="","Afectat sau NU?",IF(AN224="DA",IF(AI224="","Neinformat",NETWORKDAYS(AI224+AJ224,AE224+AF224,$BS$2:$BS$14)-2),"Nu a fost afectat producator/consumator")),"")</f>
        <v/>
      </c>
      <c r="BJ224" s="152" t="str">
        <f t="shared" ref="BJ224" si="909">IF(C224="X",IF(AN224="DA",IF(AND(BI224&gt;=5,AI224&lt;&gt;""),LEN(TRIM(U224))-LEN(SUBSTITUTE(U224,CHAR(44),""))+1,0),"-"),"")</f>
        <v/>
      </c>
      <c r="BK224" s="153" t="str">
        <f t="shared" ref="BK224" si="910">IF(C224="X",IF(AN224="DA",LEN(TRIM(U224))-LEN(SUBSTITUTE(U224,CHAR(44),""))+1,"-"),"")</f>
        <v/>
      </c>
      <c r="BL224" s="157" t="str">
        <f t="shared" ref="BL224" si="911">IF(C224="X",IF(AN224="","Afectat sau NU?",IF(AN224="DA",((AG224+AH224)-(Z224+AA224))*24,"Nu a fost afectat producator/consumator")),"")</f>
        <v/>
      </c>
      <c r="BM224" s="152" t="str">
        <f t="shared" ref="BM224" si="912">IF(C224="X",IF(AN224&lt;&gt;"DA","-",IF(AND(AN224="DA",BL224&lt;=0),LEN(TRIM(V224))-LEN(SUBSTITUTE(V224,CHAR(44),""))+1+LEN(TRIM(U224))-LEN(SUBSTITUTE(U224,CHAR(44),""))+1,0)),"")</f>
        <v/>
      </c>
      <c r="BN224" s="153" t="str">
        <f t="shared" ref="BN224" si="913">IF(C224="X",IF(AN224="DA",LEN(TRIM(V224))-LEN(SUBSTITUTE(V224,CHAR(44),""))+1+LEN(TRIM(U224))-LEN(SUBSTITUTE(U224,CHAR(44),""))+1,"-"),"")</f>
        <v/>
      </c>
    </row>
    <row r="225" spans="1:66" s="10" customFormat="1" ht="214.5" thickBot="1" x14ac:dyDescent="0.3">
      <c r="A225" s="140">
        <f t="shared" si="733"/>
        <v>209</v>
      </c>
      <c r="B225" s="141" t="s">
        <v>66</v>
      </c>
      <c r="C225" s="141" t="s">
        <v>86</v>
      </c>
      <c r="D225" s="142" t="s">
        <v>881</v>
      </c>
      <c r="E225" s="141">
        <v>119910</v>
      </c>
      <c r="F225" s="141" t="s">
        <v>517</v>
      </c>
      <c r="G225" s="141" t="s">
        <v>148</v>
      </c>
      <c r="H225" s="143">
        <v>457317.75</v>
      </c>
      <c r="I225" s="143">
        <v>546240.65</v>
      </c>
      <c r="J225" s="143">
        <v>457317.75</v>
      </c>
      <c r="K225" s="143">
        <v>546240.65</v>
      </c>
      <c r="L225" s="141" t="s">
        <v>86</v>
      </c>
      <c r="M225" s="141" t="s">
        <v>86</v>
      </c>
      <c r="N225" s="141" t="s">
        <v>510</v>
      </c>
      <c r="O225" s="141" t="s">
        <v>517</v>
      </c>
      <c r="P225" s="141" t="s">
        <v>86</v>
      </c>
      <c r="Q225" s="141" t="s">
        <v>86</v>
      </c>
      <c r="R225" s="141" t="s">
        <v>86</v>
      </c>
      <c r="S225" s="141" t="s">
        <v>86</v>
      </c>
      <c r="T225" s="141" t="s">
        <v>88</v>
      </c>
      <c r="U225" s="141" t="s">
        <v>582</v>
      </c>
      <c r="V225" s="141" t="s">
        <v>89</v>
      </c>
      <c r="W225" s="144" t="s">
        <v>86</v>
      </c>
      <c r="X225" s="145">
        <v>44291</v>
      </c>
      <c r="Y225" s="146">
        <v>0.45833333333333331</v>
      </c>
      <c r="Z225" s="145">
        <v>44291</v>
      </c>
      <c r="AA225" s="146">
        <v>0.625</v>
      </c>
      <c r="AB225" s="141" t="s">
        <v>69</v>
      </c>
      <c r="AC225" s="141" t="s">
        <v>314</v>
      </c>
      <c r="AD225" s="147"/>
      <c r="AE225" s="267">
        <v>44291</v>
      </c>
      <c r="AF225" s="268">
        <v>0.45833333333333331</v>
      </c>
      <c r="AG225" s="269">
        <v>44291</v>
      </c>
      <c r="AH225" s="268">
        <v>0.625</v>
      </c>
      <c r="AI225" s="269">
        <v>44291</v>
      </c>
      <c r="AJ225" s="268">
        <v>0.50624999999999998</v>
      </c>
      <c r="AK225" s="269">
        <v>44291</v>
      </c>
      <c r="AL225" s="268">
        <v>0.4993055555555555</v>
      </c>
      <c r="AM225" s="270" t="s">
        <v>86</v>
      </c>
      <c r="AN225" s="270" t="s">
        <v>313</v>
      </c>
      <c r="AO225" s="271"/>
      <c r="AP225" s="150" t="s">
        <v>86</v>
      </c>
      <c r="AQ225" s="77"/>
      <c r="AR225" s="151">
        <f t="shared" ref="AR225" si="914">IF(B225="X",IF(AN225="","Afectat sau NU?",IF(AN225="DA",IF(((AK225+AL225)-(AE225+AF225))*24&lt;-720,"Neinformat",((AK225+AL225)-(AE225+AF225))*24),"Nu a fost afectat producator/consumator")),"")</f>
        <v>0.98333333322079852</v>
      </c>
      <c r="AS225" s="152">
        <f t="shared" ref="AS225" si="915">IF(B225="X",IF(AN225="DA",IF(AR225&lt;6,LEN(TRIM(V225))-LEN(SUBSTITUTE(V225,CHAR(44),""))+1,0),"-"),"")</f>
        <v>1</v>
      </c>
      <c r="AT225" s="155">
        <f t="shared" ref="AT225" si="916">IF(B225="X",IF(AN225="DA",LEN(TRIM(V225))-LEN(SUBSTITUTE(V225,CHAR(44),""))+1,"-"),"")</f>
        <v>1</v>
      </c>
      <c r="AU225" s="151">
        <f t="shared" ref="AU225" si="917">IF(B225="X",IF(AN225="","Afectat sau NU?",IF(AN225="DA",IF(((AI225+AJ225)-(AE225+AF225))*24&lt;-720,"Neinformat",((AI225+AJ225)-(AE225+AF225))*24),"Nu a fost afectat producator/consumator")),"")</f>
        <v>1.1499999999068677</v>
      </c>
      <c r="AV225" s="152">
        <f t="shared" ref="AV225" si="918">IF(B225="X",IF(AN225="DA",IF(AU225&lt;6,LEN(TRIM(U225))-LEN(SUBSTITUTE(U225,CHAR(44),""))+1,0),"-"),"")</f>
        <v>44</v>
      </c>
      <c r="AW225" s="153">
        <f t="shared" ref="AW225" si="919">IF(B225="X",IF(AN225="DA",LEN(TRIM(U225))-LEN(SUBSTITUTE(U225,CHAR(44),""))+1,"-"),"")</f>
        <v>44</v>
      </c>
      <c r="AX225" s="154">
        <f t="shared" ref="AX225" si="920">IF(B225="X",IF(AN225="","Afectat sau NU?",IF(AN225="DA",((AG225+AH225)-(AE225+AF225))*24,"Nu a fost afectat producator/consumator")),"")</f>
        <v>3.9999999999417923</v>
      </c>
      <c r="AY225" s="152">
        <f t="shared" ref="AY225" si="921">IF(B225="X",IF(AN225="DA",IF(AX225&gt;24,IF(BA225="NU",0,LEN(TRIM(V225))-LEN(SUBSTITUTE(V225,CHAR(44),""))+1),0),"-"),"")</f>
        <v>0</v>
      </c>
      <c r="AZ225" s="153">
        <f t="shared" ref="AZ225" si="922">IF(B225="X",IF(AN225="DA",IF(AX225&gt;24,LEN(TRIM(V225))-LEN(SUBSTITUTE(V225,CHAR(44),""))+1,0),"-"),"")</f>
        <v>0</v>
      </c>
      <c r="BA225" s="64"/>
      <c r="BB225" s="64"/>
      <c r="BC225" s="64"/>
      <c r="BD225" s="64"/>
      <c r="BE225" s="64"/>
      <c r="BF225" s="156" t="str">
        <f t="shared" ref="BF225" si="923">IF(C225="X",IF(AN225="","Afectat sau NU?",IF(AN225="DA",IF(AK225="","Neinformat",NETWORKDAYS(AK225+AL225,AE225+AF225,$BS$2:$BS$14)-2),"Nu a fost afectat producator/consumator")),"")</f>
        <v/>
      </c>
      <c r="BG225" s="152" t="str">
        <f t="shared" ref="BG225" si="924">IF(C225="X",IF(AN225="DA",IF(AND(BF225&gt;=5,AK225&lt;&gt;""),LEN(TRIM(V225))-LEN(SUBSTITUTE(V225,CHAR(44),""))+1,0),"-"),"")</f>
        <v/>
      </c>
      <c r="BH225" s="155" t="str">
        <f t="shared" ref="BH225" si="925">IF(C225="X",IF(AN225="DA",LEN(TRIM(V225))-LEN(SUBSTITUTE(V225,CHAR(44),""))+1,"-"),"")</f>
        <v/>
      </c>
      <c r="BI225" s="156" t="str">
        <f t="shared" ref="BI225" si="926">IF(C225="X",IF(AN225="","Afectat sau NU?",IF(AN225="DA",IF(AI225="","Neinformat",NETWORKDAYS(AI225+AJ225,AE225+AF225,$BS$2:$BS$14)-2),"Nu a fost afectat producator/consumator")),"")</f>
        <v/>
      </c>
      <c r="BJ225" s="152" t="str">
        <f t="shared" ref="BJ225" si="927">IF(C225="X",IF(AN225="DA",IF(AND(BI225&gt;=5,AI225&lt;&gt;""),LEN(TRIM(U225))-LEN(SUBSTITUTE(U225,CHAR(44),""))+1,0),"-"),"")</f>
        <v/>
      </c>
      <c r="BK225" s="153" t="str">
        <f t="shared" ref="BK225" si="928">IF(C225="X",IF(AN225="DA",LEN(TRIM(U225))-LEN(SUBSTITUTE(U225,CHAR(44),""))+1,"-"),"")</f>
        <v/>
      </c>
      <c r="BL225" s="157" t="str">
        <f t="shared" ref="BL225" si="929">IF(C225="X",IF(AN225="","Afectat sau NU?",IF(AN225="DA",((AG225+AH225)-(Z225+AA225))*24,"Nu a fost afectat producator/consumator")),"")</f>
        <v/>
      </c>
      <c r="BM225" s="152" t="str">
        <f t="shared" ref="BM225" si="930">IF(C225="X",IF(AN225&lt;&gt;"DA","-",IF(AND(AN225="DA",BL225&lt;=0),LEN(TRIM(V225))-LEN(SUBSTITUTE(V225,CHAR(44),""))+1+LEN(TRIM(U225))-LEN(SUBSTITUTE(U225,CHAR(44),""))+1,0)),"")</f>
        <v/>
      </c>
      <c r="BN225" s="153" t="str">
        <f t="shared" ref="BN225" si="931">IF(C225="X",IF(AN225="DA",LEN(TRIM(V225))-LEN(SUBSTITUTE(V225,CHAR(44),""))+1+LEN(TRIM(U225))-LEN(SUBSTITUTE(U225,CHAR(44),""))+1,"-"),"")</f>
        <v/>
      </c>
    </row>
    <row r="226" spans="1:66" s="10" customFormat="1" ht="243" thickBot="1" x14ac:dyDescent="0.3">
      <c r="A226" s="140">
        <f t="shared" si="733"/>
        <v>210</v>
      </c>
      <c r="B226" s="141" t="s">
        <v>66</v>
      </c>
      <c r="C226" s="141" t="s">
        <v>86</v>
      </c>
      <c r="D226" s="142" t="s">
        <v>778</v>
      </c>
      <c r="E226" s="141">
        <v>77162</v>
      </c>
      <c r="F226" s="141" t="s">
        <v>779</v>
      </c>
      <c r="G226" s="141" t="s">
        <v>324</v>
      </c>
      <c r="H226" s="143">
        <v>721095.5</v>
      </c>
      <c r="I226" s="143">
        <v>446809.61</v>
      </c>
      <c r="J226" s="143">
        <v>721095.5</v>
      </c>
      <c r="K226" s="143">
        <v>446809.61</v>
      </c>
      <c r="L226" s="141" t="s">
        <v>86</v>
      </c>
      <c r="M226" s="141" t="s">
        <v>86</v>
      </c>
      <c r="N226" s="141" t="s">
        <v>780</v>
      </c>
      <c r="O226" s="141" t="s">
        <v>779</v>
      </c>
      <c r="P226" s="141" t="s">
        <v>86</v>
      </c>
      <c r="Q226" s="141" t="s">
        <v>86</v>
      </c>
      <c r="R226" s="141" t="s">
        <v>86</v>
      </c>
      <c r="S226" s="141" t="s">
        <v>86</v>
      </c>
      <c r="T226" s="141" t="s">
        <v>88</v>
      </c>
      <c r="U226" s="141" t="s">
        <v>781</v>
      </c>
      <c r="V226" s="141" t="s">
        <v>129</v>
      </c>
      <c r="W226" s="144" t="s">
        <v>86</v>
      </c>
      <c r="X226" s="145">
        <v>44292</v>
      </c>
      <c r="Y226" s="146">
        <v>0.32083333333333336</v>
      </c>
      <c r="Z226" s="145">
        <v>44292</v>
      </c>
      <c r="AA226" s="146">
        <v>0.58333333333333337</v>
      </c>
      <c r="AB226" s="141" t="s">
        <v>295</v>
      </c>
      <c r="AC226" s="141" t="s">
        <v>314</v>
      </c>
      <c r="AD226" s="147"/>
      <c r="AE226" s="267">
        <v>44292</v>
      </c>
      <c r="AF226" s="268">
        <v>0.32083333333333336</v>
      </c>
      <c r="AG226" s="269">
        <v>44292</v>
      </c>
      <c r="AH226" s="268">
        <v>0.54166666666666663</v>
      </c>
      <c r="AI226" s="269">
        <v>44292</v>
      </c>
      <c r="AJ226" s="268">
        <v>0.32916666666666666</v>
      </c>
      <c r="AK226" s="269">
        <v>44292</v>
      </c>
      <c r="AL226" s="268">
        <v>0.32291666666666669</v>
      </c>
      <c r="AM226" s="270" t="s">
        <v>782</v>
      </c>
      <c r="AN226" s="270" t="s">
        <v>313</v>
      </c>
      <c r="AO226" s="271"/>
      <c r="AP226" s="150" t="s">
        <v>86</v>
      </c>
      <c r="AQ226" s="77"/>
      <c r="AR226" s="151">
        <f t="shared" ref="AR226" si="932">IF(B226="X",IF(AN226="","Afectat sau NU?",IF(AN226="DA",IF(((AK226+AL226)-(AE226+AF226))*24&lt;-720,"Neinformat",((AK226+AL226)-(AE226+AF226))*24),"Nu a fost afectat producator/consumator")),"")</f>
        <v>4.9999999988358468E-2</v>
      </c>
      <c r="AS226" s="152">
        <f t="shared" ref="AS226" si="933">IF(B226="X",IF(AN226="DA",IF(AR226&lt;6,LEN(TRIM(V226))-LEN(SUBSTITUTE(V226,CHAR(44),""))+1,0),"-"),"")</f>
        <v>1</v>
      </c>
      <c r="AT226" s="155">
        <f t="shared" ref="AT226" si="934">IF(B226="X",IF(AN226="DA",LEN(TRIM(V226))-LEN(SUBSTITUTE(V226,CHAR(44),""))+1,"-"),"")</f>
        <v>1</v>
      </c>
      <c r="AU226" s="151">
        <f t="shared" ref="AU226" si="935">IF(B226="X",IF(AN226="","Afectat sau NU?",IF(AN226="DA",IF(((AI226+AJ226)-(AE226+AF226))*24&lt;-720,"Neinformat",((AI226+AJ226)-(AE226+AF226))*24),"Nu a fost afectat producator/consumator")),"")</f>
        <v>0.20000000012805685</v>
      </c>
      <c r="AV226" s="152">
        <f t="shared" ref="AV226" si="936">IF(B226="X",IF(AN226="DA",IF(AU226&lt;6,LEN(TRIM(U226))-LEN(SUBSTITUTE(U226,CHAR(44),""))+1,0),"-"),"")</f>
        <v>48</v>
      </c>
      <c r="AW226" s="153">
        <f t="shared" ref="AW226" si="937">IF(B226="X",IF(AN226="DA",LEN(TRIM(U226))-LEN(SUBSTITUTE(U226,CHAR(44),""))+1,"-"),"")</f>
        <v>48</v>
      </c>
      <c r="AX226" s="154">
        <f t="shared" ref="AX226" si="938">IF(B226="X",IF(AN226="","Afectat sau NU?",IF(AN226="DA",((AG226+AH226)-(AE226+AF226))*24,"Nu a fost afectat producator/consumator")),"")</f>
        <v>5.2999999999883585</v>
      </c>
      <c r="AY226" s="152">
        <f t="shared" ref="AY226" si="939">IF(B226="X",IF(AN226="DA",IF(AX226&gt;24,IF(BA226="NU",0,LEN(TRIM(V226))-LEN(SUBSTITUTE(V226,CHAR(44),""))+1),0),"-"),"")</f>
        <v>0</v>
      </c>
      <c r="AZ226" s="153">
        <f t="shared" ref="AZ226" si="940">IF(B226="X",IF(AN226="DA",IF(AX226&gt;24,LEN(TRIM(V226))-LEN(SUBSTITUTE(V226,CHAR(44),""))+1,0),"-"),"")</f>
        <v>0</v>
      </c>
      <c r="BA226" s="64"/>
      <c r="BB226" s="64"/>
      <c r="BC226" s="64"/>
      <c r="BD226" s="64"/>
      <c r="BE226" s="64"/>
      <c r="BF226" s="156" t="str">
        <f t="shared" ref="BF226" si="941">IF(C226="X",IF(AN226="","Afectat sau NU?",IF(AN226="DA",IF(AK226="","Neinformat",NETWORKDAYS(AK226+AL226,AE226+AF226,$BS$2:$BS$14)-2),"Nu a fost afectat producator/consumator")),"")</f>
        <v/>
      </c>
      <c r="BG226" s="152" t="str">
        <f t="shared" ref="BG226" si="942">IF(C226="X",IF(AN226="DA",IF(AND(BF226&gt;=5,AK226&lt;&gt;""),LEN(TRIM(V226))-LEN(SUBSTITUTE(V226,CHAR(44),""))+1,0),"-"),"")</f>
        <v/>
      </c>
      <c r="BH226" s="155" t="str">
        <f t="shared" ref="BH226" si="943">IF(C226="X",IF(AN226="DA",LEN(TRIM(V226))-LEN(SUBSTITUTE(V226,CHAR(44),""))+1,"-"),"")</f>
        <v/>
      </c>
      <c r="BI226" s="156" t="str">
        <f t="shared" ref="BI226" si="944">IF(C226="X",IF(AN226="","Afectat sau NU?",IF(AN226="DA",IF(AI226="","Neinformat",NETWORKDAYS(AI226+AJ226,AE226+AF226,$BS$2:$BS$14)-2),"Nu a fost afectat producator/consumator")),"")</f>
        <v/>
      </c>
      <c r="BJ226" s="152" t="str">
        <f t="shared" ref="BJ226" si="945">IF(C226="X",IF(AN226="DA",IF(AND(BI226&gt;=5,AI226&lt;&gt;""),LEN(TRIM(U226))-LEN(SUBSTITUTE(U226,CHAR(44),""))+1,0),"-"),"")</f>
        <v/>
      </c>
      <c r="BK226" s="153" t="str">
        <f t="shared" ref="BK226" si="946">IF(C226="X",IF(AN226="DA",LEN(TRIM(U226))-LEN(SUBSTITUTE(U226,CHAR(44),""))+1,"-"),"")</f>
        <v/>
      </c>
      <c r="BL226" s="157" t="str">
        <f t="shared" ref="BL226" si="947">IF(C226="X",IF(AN226="","Afectat sau NU?",IF(AN226="DA",((AG226+AH226)-(Z226+AA226))*24,"Nu a fost afectat producator/consumator")),"")</f>
        <v/>
      </c>
      <c r="BM226" s="152" t="str">
        <f t="shared" ref="BM226" si="948">IF(C226="X",IF(AN226&lt;&gt;"DA","-",IF(AND(AN226="DA",BL226&lt;=0),LEN(TRIM(V226))-LEN(SUBSTITUTE(V226,CHAR(44),""))+1+LEN(TRIM(U226))-LEN(SUBSTITUTE(U226,CHAR(44),""))+1,0)),"")</f>
        <v/>
      </c>
      <c r="BN226" s="153" t="str">
        <f t="shared" ref="BN226" si="949">IF(C226="X",IF(AN226="DA",LEN(TRIM(V226))-LEN(SUBSTITUTE(V226,CHAR(44),""))+1+LEN(TRIM(U226))-LEN(SUBSTITUTE(U226,CHAR(44),""))+1,"-"),"")</f>
        <v/>
      </c>
    </row>
    <row r="227" spans="1:66" s="10" customFormat="1" ht="15" thickBot="1" x14ac:dyDescent="0.3">
      <c r="A227" s="140">
        <f t="shared" si="733"/>
        <v>211</v>
      </c>
      <c r="B227" s="141" t="s">
        <v>86</v>
      </c>
      <c r="C227" s="141" t="s">
        <v>66</v>
      </c>
      <c r="D227" s="142" t="s">
        <v>785</v>
      </c>
      <c r="E227" s="141">
        <v>85190</v>
      </c>
      <c r="F227" s="141" t="s">
        <v>788</v>
      </c>
      <c r="G227" s="141" t="s">
        <v>410</v>
      </c>
      <c r="H227" s="143">
        <v>514498.48</v>
      </c>
      <c r="I227" s="143">
        <v>528362.56999999995</v>
      </c>
      <c r="J227" s="143">
        <v>514498.48</v>
      </c>
      <c r="K227" s="143">
        <v>528362.56999999995</v>
      </c>
      <c r="L227" s="141" t="s">
        <v>86</v>
      </c>
      <c r="M227" s="141" t="s">
        <v>86</v>
      </c>
      <c r="N227" s="141" t="s">
        <v>792</v>
      </c>
      <c r="O227" s="141" t="s">
        <v>788</v>
      </c>
      <c r="P227" s="141" t="s">
        <v>86</v>
      </c>
      <c r="Q227" s="141" t="s">
        <v>86</v>
      </c>
      <c r="R227" s="141" t="s">
        <v>86</v>
      </c>
      <c r="S227" s="141" t="s">
        <v>86</v>
      </c>
      <c r="T227" s="141" t="s">
        <v>88</v>
      </c>
      <c r="U227" s="141"/>
      <c r="V227" s="141" t="s">
        <v>89</v>
      </c>
      <c r="W227" s="144" t="s">
        <v>67</v>
      </c>
      <c r="X227" s="145"/>
      <c r="Y227" s="146"/>
      <c r="Z227" s="145"/>
      <c r="AA227" s="146"/>
      <c r="AB227" s="141" t="s">
        <v>78</v>
      </c>
      <c r="AC227" s="141"/>
      <c r="AD227" s="147"/>
      <c r="AE227" s="312"/>
      <c r="AF227" s="313"/>
      <c r="AG227" s="314"/>
      <c r="AH227" s="313"/>
      <c r="AI227" s="314"/>
      <c r="AJ227" s="313"/>
      <c r="AK227" s="314"/>
      <c r="AL227" s="313"/>
      <c r="AM227" s="271"/>
      <c r="AN227" s="271"/>
      <c r="AO227" s="271"/>
      <c r="AP227" s="150" t="s">
        <v>795</v>
      </c>
      <c r="AQ227" s="77"/>
      <c r="AR227" s="151" t="str">
        <f t="shared" ref="AR227:AR229" si="950">IF(B227="X",IF(AN227="","Afectat sau NU?",IF(AN227="DA",IF(((AK227+AL227)-(AE227+AF227))*24&lt;-720,"Neinformat",((AK227+AL227)-(AE227+AF227))*24),"Nu a fost afectat producator/consumator")),"")</f>
        <v/>
      </c>
      <c r="AS227" s="152" t="str">
        <f t="shared" ref="AS227:AS229" si="951">IF(B227="X",IF(AN227="DA",IF(AR227&lt;6,LEN(TRIM(V227))-LEN(SUBSTITUTE(V227,CHAR(44),""))+1,0),"-"),"")</f>
        <v/>
      </c>
      <c r="AT227" s="155" t="str">
        <f t="shared" ref="AT227:AT229" si="952">IF(B227="X",IF(AN227="DA",LEN(TRIM(V227))-LEN(SUBSTITUTE(V227,CHAR(44),""))+1,"-"),"")</f>
        <v/>
      </c>
      <c r="AU227" s="151" t="str">
        <f t="shared" ref="AU227:AU229" si="953">IF(B227="X",IF(AN227="","Afectat sau NU?",IF(AN227="DA",IF(((AI227+AJ227)-(AE227+AF227))*24&lt;-720,"Neinformat",((AI227+AJ227)-(AE227+AF227))*24),"Nu a fost afectat producator/consumator")),"")</f>
        <v/>
      </c>
      <c r="AV227" s="152" t="str">
        <f t="shared" ref="AV227:AV229" si="954">IF(B227="X",IF(AN227="DA",IF(AU227&lt;6,LEN(TRIM(U227))-LEN(SUBSTITUTE(U227,CHAR(44),""))+1,0),"-"),"")</f>
        <v/>
      </c>
      <c r="AW227" s="153" t="str">
        <f t="shared" ref="AW227:AW229" si="955">IF(B227="X",IF(AN227="DA",LEN(TRIM(U227))-LEN(SUBSTITUTE(U227,CHAR(44),""))+1,"-"),"")</f>
        <v/>
      </c>
      <c r="AX227" s="154" t="str">
        <f t="shared" ref="AX227:AX229" si="956">IF(B227="X",IF(AN227="","Afectat sau NU?",IF(AN227="DA",((AG227+AH227)-(AE227+AF227))*24,"Nu a fost afectat producator/consumator")),"")</f>
        <v/>
      </c>
      <c r="AY227" s="152" t="str">
        <f t="shared" ref="AY227:AY229" si="957">IF(B227="X",IF(AN227="DA",IF(AX227&gt;24,IF(BA227="NU",0,LEN(TRIM(V227))-LEN(SUBSTITUTE(V227,CHAR(44),""))+1),0),"-"),"")</f>
        <v/>
      </c>
      <c r="AZ227" s="153" t="str">
        <f t="shared" ref="AZ227:AZ229" si="958">IF(B227="X",IF(AN227="DA",IF(AX227&gt;24,LEN(TRIM(V227))-LEN(SUBSTITUTE(V227,CHAR(44),""))+1,0),"-"),"")</f>
        <v/>
      </c>
      <c r="BA227" s="64"/>
      <c r="BB227" s="64"/>
      <c r="BC227" s="64"/>
      <c r="BD227" s="64"/>
      <c r="BE227" s="64"/>
      <c r="BF227" s="156" t="str">
        <f t="shared" ref="BF227:BF229" si="959">IF(C227="X",IF(AN227="","Afectat sau NU?",IF(AN227="DA",IF(AK227="","Neinformat",NETWORKDAYS(AK227+AL227,AE227+AF227,$BS$2:$BS$14)-2),"Nu a fost afectat producator/consumator")),"")</f>
        <v>Afectat sau NU?</v>
      </c>
      <c r="BG227" s="152" t="str">
        <f t="shared" ref="BG227:BG229" si="960">IF(C227="X",IF(AN227="DA",IF(AND(BF227&gt;=5,AK227&lt;&gt;""),LEN(TRIM(V227))-LEN(SUBSTITUTE(V227,CHAR(44),""))+1,0),"-"),"")</f>
        <v>-</v>
      </c>
      <c r="BH227" s="155" t="str">
        <f t="shared" ref="BH227:BH229" si="961">IF(C227="X",IF(AN227="DA",LEN(TRIM(V227))-LEN(SUBSTITUTE(V227,CHAR(44),""))+1,"-"),"")</f>
        <v>-</v>
      </c>
      <c r="BI227" s="156" t="str">
        <f t="shared" ref="BI227:BI229" si="962">IF(C227="X",IF(AN227="","Afectat sau NU?",IF(AN227="DA",IF(AI227="","Neinformat",NETWORKDAYS(AI227+AJ227,AE227+AF227,$BS$2:$BS$14)-2),"Nu a fost afectat producator/consumator")),"")</f>
        <v>Afectat sau NU?</v>
      </c>
      <c r="BJ227" s="152" t="str">
        <f t="shared" ref="BJ227:BJ229" si="963">IF(C227="X",IF(AN227="DA",IF(AND(BI227&gt;=5,AI227&lt;&gt;""),LEN(TRIM(U227))-LEN(SUBSTITUTE(U227,CHAR(44),""))+1,0),"-"),"")</f>
        <v>-</v>
      </c>
      <c r="BK227" s="153" t="str">
        <f t="shared" ref="BK227:BK229" si="964">IF(C227="X",IF(AN227="DA",LEN(TRIM(U227))-LEN(SUBSTITUTE(U227,CHAR(44),""))+1,"-"),"")</f>
        <v>-</v>
      </c>
      <c r="BL227" s="157" t="str">
        <f t="shared" ref="BL227:BL229" si="965">IF(C227="X",IF(AN227="","Afectat sau NU?",IF(AN227="DA",((AG227+AH227)-(Z227+AA227))*24,"Nu a fost afectat producator/consumator")),"")</f>
        <v>Afectat sau NU?</v>
      </c>
      <c r="BM227" s="152" t="str">
        <f t="shared" ref="BM227:BM229" si="966">IF(C227="X",IF(AN227&lt;&gt;"DA","-",IF(AND(AN227="DA",BL227&lt;=0),LEN(TRIM(V227))-LEN(SUBSTITUTE(V227,CHAR(44),""))+1+LEN(TRIM(U227))-LEN(SUBSTITUTE(U227,CHAR(44),""))+1,0)),"")</f>
        <v>-</v>
      </c>
      <c r="BN227" s="153" t="str">
        <f t="shared" ref="BN227:BN229" si="967">IF(C227="X",IF(AN227="DA",LEN(TRIM(V227))-LEN(SUBSTITUTE(V227,CHAR(44),""))+1+LEN(TRIM(U227))-LEN(SUBSTITUTE(U227,CHAR(44),""))+1,"-"),"")</f>
        <v>-</v>
      </c>
    </row>
    <row r="228" spans="1:66" s="10" customFormat="1" ht="15" thickBot="1" x14ac:dyDescent="0.3">
      <c r="A228" s="140">
        <f t="shared" si="733"/>
        <v>212</v>
      </c>
      <c r="B228" s="141" t="s">
        <v>86</v>
      </c>
      <c r="C228" s="141" t="s">
        <v>66</v>
      </c>
      <c r="D228" s="142" t="s">
        <v>786</v>
      </c>
      <c r="E228" s="141">
        <v>86197</v>
      </c>
      <c r="F228" s="141" t="s">
        <v>789</v>
      </c>
      <c r="G228" s="141" t="s">
        <v>410</v>
      </c>
      <c r="H228" s="143">
        <v>566491.56999999995</v>
      </c>
      <c r="I228" s="143">
        <v>515633.51</v>
      </c>
      <c r="J228" s="143">
        <v>566491.56999999995</v>
      </c>
      <c r="K228" s="143">
        <v>515633.51</v>
      </c>
      <c r="L228" s="141" t="s">
        <v>86</v>
      </c>
      <c r="M228" s="141" t="s">
        <v>86</v>
      </c>
      <c r="N228" s="141" t="s">
        <v>793</v>
      </c>
      <c r="O228" s="141" t="s">
        <v>789</v>
      </c>
      <c r="P228" s="141" t="s">
        <v>86</v>
      </c>
      <c r="Q228" s="141" t="s">
        <v>86</v>
      </c>
      <c r="R228" s="141" t="s">
        <v>86</v>
      </c>
      <c r="S228" s="141" t="s">
        <v>86</v>
      </c>
      <c r="T228" s="141" t="s">
        <v>88</v>
      </c>
      <c r="U228" s="141"/>
      <c r="V228" s="141" t="s">
        <v>89</v>
      </c>
      <c r="W228" s="144" t="s">
        <v>67</v>
      </c>
      <c r="X228" s="145"/>
      <c r="Y228" s="146"/>
      <c r="Z228" s="145"/>
      <c r="AA228" s="146"/>
      <c r="AB228" s="141" t="s">
        <v>78</v>
      </c>
      <c r="AC228" s="141"/>
      <c r="AD228" s="147"/>
      <c r="AE228" s="312"/>
      <c r="AF228" s="313"/>
      <c r="AG228" s="314"/>
      <c r="AH228" s="313"/>
      <c r="AI228" s="314"/>
      <c r="AJ228" s="313"/>
      <c r="AK228" s="314"/>
      <c r="AL228" s="313"/>
      <c r="AM228" s="271"/>
      <c r="AN228" s="271"/>
      <c r="AO228" s="271"/>
      <c r="AP228" s="150" t="s">
        <v>795</v>
      </c>
      <c r="AQ228" s="77"/>
      <c r="AR228" s="151" t="str">
        <f t="shared" si="950"/>
        <v/>
      </c>
      <c r="AS228" s="152" t="str">
        <f t="shared" si="951"/>
        <v/>
      </c>
      <c r="AT228" s="155" t="str">
        <f t="shared" si="952"/>
        <v/>
      </c>
      <c r="AU228" s="151" t="str">
        <f t="shared" si="953"/>
        <v/>
      </c>
      <c r="AV228" s="152" t="str">
        <f t="shared" si="954"/>
        <v/>
      </c>
      <c r="AW228" s="153" t="str">
        <f t="shared" si="955"/>
        <v/>
      </c>
      <c r="AX228" s="154" t="str">
        <f t="shared" si="956"/>
        <v/>
      </c>
      <c r="AY228" s="152" t="str">
        <f t="shared" si="957"/>
        <v/>
      </c>
      <c r="AZ228" s="153" t="str">
        <f t="shared" si="958"/>
        <v/>
      </c>
      <c r="BA228" s="64"/>
      <c r="BB228" s="64"/>
      <c r="BC228" s="64"/>
      <c r="BD228" s="64"/>
      <c r="BE228" s="64"/>
      <c r="BF228" s="156" t="str">
        <f t="shared" si="959"/>
        <v>Afectat sau NU?</v>
      </c>
      <c r="BG228" s="152" t="str">
        <f t="shared" si="960"/>
        <v>-</v>
      </c>
      <c r="BH228" s="155" t="str">
        <f t="shared" si="961"/>
        <v>-</v>
      </c>
      <c r="BI228" s="156" t="str">
        <f t="shared" si="962"/>
        <v>Afectat sau NU?</v>
      </c>
      <c r="BJ228" s="152" t="str">
        <f t="shared" si="963"/>
        <v>-</v>
      </c>
      <c r="BK228" s="153" t="str">
        <f t="shared" si="964"/>
        <v>-</v>
      </c>
      <c r="BL228" s="157" t="str">
        <f t="shared" si="965"/>
        <v>Afectat sau NU?</v>
      </c>
      <c r="BM228" s="152" t="str">
        <f t="shared" si="966"/>
        <v>-</v>
      </c>
      <c r="BN228" s="153" t="str">
        <f t="shared" si="967"/>
        <v>-</v>
      </c>
    </row>
    <row r="229" spans="1:66" s="10" customFormat="1" ht="15" thickBot="1" x14ac:dyDescent="0.3">
      <c r="A229" s="140">
        <f t="shared" si="733"/>
        <v>213</v>
      </c>
      <c r="B229" s="141" t="s">
        <v>86</v>
      </c>
      <c r="C229" s="141" t="s">
        <v>66</v>
      </c>
      <c r="D229" s="142" t="s">
        <v>787</v>
      </c>
      <c r="E229" s="141">
        <v>64880</v>
      </c>
      <c r="F229" s="141" t="s">
        <v>790</v>
      </c>
      <c r="G229" s="141" t="s">
        <v>791</v>
      </c>
      <c r="H229" s="143">
        <v>580826.56000000006</v>
      </c>
      <c r="I229" s="143">
        <v>506856.89</v>
      </c>
      <c r="J229" s="143">
        <v>580826.56000000006</v>
      </c>
      <c r="K229" s="143">
        <v>506856.89</v>
      </c>
      <c r="L229" s="141" t="s">
        <v>86</v>
      </c>
      <c r="M229" s="141" t="s">
        <v>86</v>
      </c>
      <c r="N229" s="141" t="s">
        <v>794</v>
      </c>
      <c r="O229" s="141" t="s">
        <v>790</v>
      </c>
      <c r="P229" s="141" t="s">
        <v>86</v>
      </c>
      <c r="Q229" s="141" t="s">
        <v>86</v>
      </c>
      <c r="R229" s="141" t="s">
        <v>86</v>
      </c>
      <c r="S229" s="141" t="s">
        <v>86</v>
      </c>
      <c r="T229" s="141" t="s">
        <v>88</v>
      </c>
      <c r="U229" s="141"/>
      <c r="V229" s="141" t="s">
        <v>129</v>
      </c>
      <c r="W229" s="144" t="s">
        <v>67</v>
      </c>
      <c r="X229" s="145"/>
      <c r="Y229" s="146"/>
      <c r="Z229" s="145"/>
      <c r="AA229" s="146"/>
      <c r="AB229" s="141" t="s">
        <v>78</v>
      </c>
      <c r="AC229" s="141"/>
      <c r="AD229" s="147"/>
      <c r="AE229" s="312"/>
      <c r="AF229" s="313"/>
      <c r="AG229" s="314"/>
      <c r="AH229" s="313"/>
      <c r="AI229" s="314"/>
      <c r="AJ229" s="313"/>
      <c r="AK229" s="314"/>
      <c r="AL229" s="313"/>
      <c r="AM229" s="271"/>
      <c r="AN229" s="271"/>
      <c r="AO229" s="271"/>
      <c r="AP229" s="150" t="s">
        <v>795</v>
      </c>
      <c r="AQ229" s="77"/>
      <c r="AR229" s="151" t="str">
        <f t="shared" si="950"/>
        <v/>
      </c>
      <c r="AS229" s="152" t="str">
        <f t="shared" si="951"/>
        <v/>
      </c>
      <c r="AT229" s="155" t="str">
        <f t="shared" si="952"/>
        <v/>
      </c>
      <c r="AU229" s="151" t="str">
        <f t="shared" si="953"/>
        <v/>
      </c>
      <c r="AV229" s="152" t="str">
        <f t="shared" si="954"/>
        <v/>
      </c>
      <c r="AW229" s="153" t="str">
        <f t="shared" si="955"/>
        <v/>
      </c>
      <c r="AX229" s="154" t="str">
        <f t="shared" si="956"/>
        <v/>
      </c>
      <c r="AY229" s="152" t="str">
        <f t="shared" si="957"/>
        <v/>
      </c>
      <c r="AZ229" s="153" t="str">
        <f t="shared" si="958"/>
        <v/>
      </c>
      <c r="BA229" s="64"/>
      <c r="BB229" s="64"/>
      <c r="BC229" s="64"/>
      <c r="BD229" s="64"/>
      <c r="BE229" s="64"/>
      <c r="BF229" s="156" t="str">
        <f t="shared" si="959"/>
        <v>Afectat sau NU?</v>
      </c>
      <c r="BG229" s="152" t="str">
        <f t="shared" si="960"/>
        <v>-</v>
      </c>
      <c r="BH229" s="155" t="str">
        <f t="shared" si="961"/>
        <v>-</v>
      </c>
      <c r="BI229" s="156" t="str">
        <f t="shared" si="962"/>
        <v>Afectat sau NU?</v>
      </c>
      <c r="BJ229" s="152" t="str">
        <f t="shared" si="963"/>
        <v>-</v>
      </c>
      <c r="BK229" s="153" t="str">
        <f t="shared" si="964"/>
        <v>-</v>
      </c>
      <c r="BL229" s="157" t="str">
        <f t="shared" si="965"/>
        <v>Afectat sau NU?</v>
      </c>
      <c r="BM229" s="152" t="str">
        <f t="shared" si="966"/>
        <v>-</v>
      </c>
      <c r="BN229" s="153" t="str">
        <f t="shared" si="967"/>
        <v>-</v>
      </c>
    </row>
    <row r="230" spans="1:66" s="10" customFormat="1" ht="243" thickBot="1" x14ac:dyDescent="0.3">
      <c r="A230" s="140">
        <f t="shared" si="733"/>
        <v>214</v>
      </c>
      <c r="B230" s="141" t="s">
        <v>66</v>
      </c>
      <c r="C230" s="141" t="s">
        <v>86</v>
      </c>
      <c r="D230" s="142" t="s">
        <v>801</v>
      </c>
      <c r="E230" s="141">
        <v>17263</v>
      </c>
      <c r="F230" s="141" t="s">
        <v>205</v>
      </c>
      <c r="G230" s="141" t="s">
        <v>203</v>
      </c>
      <c r="H230" s="143">
        <v>500598.14</v>
      </c>
      <c r="I230" s="143">
        <v>401110.15</v>
      </c>
      <c r="J230" s="143">
        <v>500598.14</v>
      </c>
      <c r="K230" s="143">
        <v>401110.15</v>
      </c>
      <c r="L230" s="141" t="s">
        <v>86</v>
      </c>
      <c r="M230" s="141" t="s">
        <v>86</v>
      </c>
      <c r="N230" s="141" t="s">
        <v>206</v>
      </c>
      <c r="O230" s="141" t="s">
        <v>320</v>
      </c>
      <c r="P230" s="141" t="s">
        <v>86</v>
      </c>
      <c r="Q230" s="141" t="s">
        <v>86</v>
      </c>
      <c r="R230" s="141" t="s">
        <v>86</v>
      </c>
      <c r="S230" s="141" t="s">
        <v>86</v>
      </c>
      <c r="T230" s="141" t="s">
        <v>88</v>
      </c>
      <c r="U230" s="141" t="s">
        <v>781</v>
      </c>
      <c r="V230" s="141" t="s">
        <v>129</v>
      </c>
      <c r="W230" s="144" t="s">
        <v>86</v>
      </c>
      <c r="X230" s="145">
        <v>44301</v>
      </c>
      <c r="Y230" s="146">
        <v>0.38680555555555557</v>
      </c>
      <c r="Z230" s="145">
        <v>44301</v>
      </c>
      <c r="AA230" s="146">
        <v>0.54166666666666663</v>
      </c>
      <c r="AB230" s="141" t="s">
        <v>209</v>
      </c>
      <c r="AC230" s="141" t="s">
        <v>314</v>
      </c>
      <c r="AD230" s="147"/>
      <c r="AE230" s="267">
        <v>44301</v>
      </c>
      <c r="AF230" s="268">
        <v>0.38680555555555557</v>
      </c>
      <c r="AG230" s="269">
        <v>44301</v>
      </c>
      <c r="AH230" s="268">
        <v>0.44305555555555554</v>
      </c>
      <c r="AI230" s="269">
        <v>44301</v>
      </c>
      <c r="AJ230" s="268">
        <v>0.48749999999999999</v>
      </c>
      <c r="AK230" s="269">
        <v>44301</v>
      </c>
      <c r="AL230" s="268">
        <v>0.40277777777777773</v>
      </c>
      <c r="AM230" s="270" t="s">
        <v>802</v>
      </c>
      <c r="AN230" s="270" t="s">
        <v>313</v>
      </c>
      <c r="AO230" s="271"/>
      <c r="AP230" s="150" t="s">
        <v>86</v>
      </c>
      <c r="AQ230" s="77"/>
      <c r="AR230" s="151">
        <f t="shared" ref="AR230" si="968">IF(B230="X",IF(AN230="","Afectat sau NU?",IF(AN230="DA",IF(((AK230+AL230)-(AE230+AF230))*24&lt;-720,"Neinformat",((AK230+AL230)-(AE230+AF230))*24),"Nu a fost afectat producator/consumator")),"")</f>
        <v>0.38333333336049691</v>
      </c>
      <c r="AS230" s="152">
        <f t="shared" ref="AS230" si="969">IF(B230="X",IF(AN230="DA",IF(AR230&lt;6,LEN(TRIM(V230))-LEN(SUBSTITUTE(V230,CHAR(44),""))+1,0),"-"),"")</f>
        <v>1</v>
      </c>
      <c r="AT230" s="155">
        <f t="shared" ref="AT230" si="970">IF(B230="X",IF(AN230="DA",LEN(TRIM(V230))-LEN(SUBSTITUTE(V230,CHAR(44),""))+1,"-"),"")</f>
        <v>1</v>
      </c>
      <c r="AU230" s="151">
        <f t="shared" ref="AU230" si="971">IF(B230="X",IF(AN230="","Afectat sau NU?",IF(AN230="DA",IF(((AI230+AJ230)-(AE230+AF230))*24&lt;-720,"Neinformat",((AI230+AJ230)-(AE230+AF230))*24),"Nu a fost afectat producator/consumator")),"")</f>
        <v>2.4166666666860692</v>
      </c>
      <c r="AV230" s="152">
        <f t="shared" ref="AV230" si="972">IF(B230="X",IF(AN230="DA",IF(AU230&lt;6,LEN(TRIM(U230))-LEN(SUBSTITUTE(U230,CHAR(44),""))+1,0),"-"),"")</f>
        <v>48</v>
      </c>
      <c r="AW230" s="153">
        <f t="shared" ref="AW230" si="973">IF(B230="X",IF(AN230="DA",LEN(TRIM(U230))-LEN(SUBSTITUTE(U230,CHAR(44),""))+1,"-"),"")</f>
        <v>48</v>
      </c>
      <c r="AX230" s="154">
        <f t="shared" ref="AX230" si="974">IF(B230="X",IF(AN230="","Afectat sau NU?",IF(AN230="DA",((AG230+AH230)-(AE230+AF230))*24,"Nu a fost afectat producator/consumator")),"")</f>
        <v>1.3500000000349246</v>
      </c>
      <c r="AY230" s="152">
        <f t="shared" ref="AY230" si="975">IF(B230="X",IF(AN230="DA",IF(AX230&gt;24,IF(BA230="NU",0,LEN(TRIM(V230))-LEN(SUBSTITUTE(V230,CHAR(44),""))+1),0),"-"),"")</f>
        <v>0</v>
      </c>
      <c r="AZ230" s="153">
        <f t="shared" ref="AZ230" si="976">IF(B230="X",IF(AN230="DA",IF(AX230&gt;24,LEN(TRIM(V230))-LEN(SUBSTITUTE(V230,CHAR(44),""))+1,0),"-"),"")</f>
        <v>0</v>
      </c>
      <c r="BA230" s="64"/>
      <c r="BB230" s="64"/>
      <c r="BC230" s="64"/>
      <c r="BD230" s="64"/>
      <c r="BE230" s="64"/>
      <c r="BF230" s="156" t="str">
        <f t="shared" ref="BF230" si="977">IF(C230="X",IF(AN230="","Afectat sau NU?",IF(AN230="DA",IF(AK230="","Neinformat",NETWORKDAYS(AK230+AL230,AE230+AF230,$BS$2:$BS$14)-2),"Nu a fost afectat producator/consumator")),"")</f>
        <v/>
      </c>
      <c r="BG230" s="152" t="str">
        <f t="shared" ref="BG230" si="978">IF(C230="X",IF(AN230="DA",IF(AND(BF230&gt;=5,AK230&lt;&gt;""),LEN(TRIM(V230))-LEN(SUBSTITUTE(V230,CHAR(44),""))+1,0),"-"),"")</f>
        <v/>
      </c>
      <c r="BH230" s="155" t="str">
        <f t="shared" ref="BH230" si="979">IF(C230="X",IF(AN230="DA",LEN(TRIM(V230))-LEN(SUBSTITUTE(V230,CHAR(44),""))+1,"-"),"")</f>
        <v/>
      </c>
      <c r="BI230" s="156" t="str">
        <f t="shared" ref="BI230" si="980">IF(C230="X",IF(AN230="","Afectat sau NU?",IF(AN230="DA",IF(AI230="","Neinformat",NETWORKDAYS(AI230+AJ230,AE230+AF230,$BS$2:$BS$14)-2),"Nu a fost afectat producator/consumator")),"")</f>
        <v/>
      </c>
      <c r="BJ230" s="152" t="str">
        <f t="shared" ref="BJ230" si="981">IF(C230="X",IF(AN230="DA",IF(AND(BI230&gt;=5,AI230&lt;&gt;""),LEN(TRIM(U230))-LEN(SUBSTITUTE(U230,CHAR(44),""))+1,0),"-"),"")</f>
        <v/>
      </c>
      <c r="BK230" s="153" t="str">
        <f t="shared" ref="BK230" si="982">IF(C230="X",IF(AN230="DA",LEN(TRIM(U230))-LEN(SUBSTITUTE(U230,CHAR(44),""))+1,"-"),"")</f>
        <v/>
      </c>
      <c r="BL230" s="157" t="str">
        <f t="shared" ref="BL230" si="983">IF(C230="X",IF(AN230="","Afectat sau NU?",IF(AN230="DA",((AG230+AH230)-(Z230+AA230))*24,"Nu a fost afectat producator/consumator")),"")</f>
        <v/>
      </c>
      <c r="BM230" s="152" t="str">
        <f t="shared" ref="BM230" si="984">IF(C230="X",IF(AN230&lt;&gt;"DA","-",IF(AND(AN230="DA",BL230&lt;=0),LEN(TRIM(V230))-LEN(SUBSTITUTE(V230,CHAR(44),""))+1+LEN(TRIM(U230))-LEN(SUBSTITUTE(U230,CHAR(44),""))+1,0)),"")</f>
        <v/>
      </c>
      <c r="BN230" s="153" t="str">
        <f t="shared" ref="BN230" si="985">IF(C230="X",IF(AN230="DA",LEN(TRIM(V230))-LEN(SUBSTITUTE(V230,CHAR(44),""))+1+LEN(TRIM(U230))-LEN(SUBSTITUTE(U230,CHAR(44),""))+1,"-"),"")</f>
        <v/>
      </c>
    </row>
    <row r="231" spans="1:66" s="10" customFormat="1" ht="29.25" thickBot="1" x14ac:dyDescent="0.3">
      <c r="A231" s="158">
        <f t="shared" si="733"/>
        <v>215</v>
      </c>
      <c r="B231" s="159" t="s">
        <v>66</v>
      </c>
      <c r="C231" s="159" t="s">
        <v>86</v>
      </c>
      <c r="D231" s="160" t="s">
        <v>803</v>
      </c>
      <c r="E231" s="159">
        <v>179294</v>
      </c>
      <c r="F231" s="159" t="s">
        <v>804</v>
      </c>
      <c r="G231" s="159" t="s">
        <v>119</v>
      </c>
      <c r="H231" s="161">
        <v>578443.07999999996</v>
      </c>
      <c r="I231" s="161">
        <v>332298.28000000003</v>
      </c>
      <c r="J231" s="161">
        <v>578443.07999999996</v>
      </c>
      <c r="K231" s="161">
        <v>332298.28000000003</v>
      </c>
      <c r="L231" s="159" t="s">
        <v>86</v>
      </c>
      <c r="M231" s="159" t="s">
        <v>86</v>
      </c>
      <c r="N231" s="159" t="s">
        <v>805</v>
      </c>
      <c r="O231" s="159" t="s">
        <v>806</v>
      </c>
      <c r="P231" s="159" t="s">
        <v>86</v>
      </c>
      <c r="Q231" s="159" t="s">
        <v>86</v>
      </c>
      <c r="R231" s="159" t="s">
        <v>86</v>
      </c>
      <c r="S231" s="159" t="s">
        <v>86</v>
      </c>
      <c r="T231" s="159" t="s">
        <v>97</v>
      </c>
      <c r="U231" s="159" t="s">
        <v>463</v>
      </c>
      <c r="V231" s="159" t="s">
        <v>807</v>
      </c>
      <c r="W231" s="162" t="s">
        <v>86</v>
      </c>
      <c r="X231" s="163">
        <v>44302</v>
      </c>
      <c r="Y231" s="164">
        <v>0.29444444444444445</v>
      </c>
      <c r="Z231" s="163">
        <v>44302</v>
      </c>
      <c r="AA231" s="164">
        <v>0.79166666666666663</v>
      </c>
      <c r="AB231" s="159" t="s">
        <v>71</v>
      </c>
      <c r="AC231" s="159" t="s">
        <v>314</v>
      </c>
      <c r="AD231" s="165"/>
      <c r="AE231" s="282">
        <v>44302</v>
      </c>
      <c r="AF231" s="283">
        <v>0.29444444444444445</v>
      </c>
      <c r="AG231" s="284">
        <v>44302</v>
      </c>
      <c r="AH231" s="283">
        <v>0.78819444444444453</v>
      </c>
      <c r="AI231" s="284">
        <v>44302</v>
      </c>
      <c r="AJ231" s="283">
        <v>0.30972222222222223</v>
      </c>
      <c r="AK231" s="284">
        <v>44302</v>
      </c>
      <c r="AL231" s="283">
        <v>0.30486111111111108</v>
      </c>
      <c r="AM231" s="285" t="s">
        <v>808</v>
      </c>
      <c r="AN231" s="285" t="s">
        <v>313</v>
      </c>
      <c r="AO231" s="286"/>
      <c r="AP231" s="168" t="s">
        <v>86</v>
      </c>
      <c r="AQ231" s="77"/>
      <c r="AR231" s="169">
        <f t="shared" ref="AR231" si="986">IF(B231="X",IF(AN231="","Afectat sau NU?",IF(AN231="DA",IF(((AK231+AL231)-(AE231+AF231))*24&lt;-720,"Neinformat",((AK231+AL231)-(AE231+AF231))*24),"Nu a fost afectat producator/consumator")),"")</f>
        <v>0.24999999994179234</v>
      </c>
      <c r="AS231" s="170">
        <f t="shared" ref="AS231" si="987">IF(B231="X",IF(AN231="DA",IF(AR231&lt;6,LEN(TRIM(V231))-LEN(SUBSTITUTE(V231,CHAR(44),""))+1,0),"-"),"")</f>
        <v>1</v>
      </c>
      <c r="AT231" s="173">
        <f t="shared" ref="AT231" si="988">IF(B231="X",IF(AN231="DA",LEN(TRIM(V231))-LEN(SUBSTITUTE(V231,CHAR(44),""))+1,"-"),"")</f>
        <v>1</v>
      </c>
      <c r="AU231" s="169">
        <f t="shared" ref="AU231" si="989">IF(B231="X",IF(AN231="","Afectat sau NU?",IF(AN231="DA",IF(((AI231+AJ231)-(AE231+AF231))*24&lt;-720,"Neinformat",((AI231+AJ231)-(AE231+AF231))*24),"Nu a fost afectat producator/consumator")),"")</f>
        <v>0.36666666663950309</v>
      </c>
      <c r="AV231" s="170">
        <f t="shared" ref="AV231" si="990">IF(B231="X",IF(AN231="DA",IF(AU231&lt;6,LEN(TRIM(U231))-LEN(SUBSTITUTE(U231,CHAR(44),""))+1,0),"-"),"")</f>
        <v>1</v>
      </c>
      <c r="AW231" s="171">
        <f t="shared" ref="AW231" si="991">IF(B231="X",IF(AN231="DA",LEN(TRIM(U231))-LEN(SUBSTITUTE(U231,CHAR(44),""))+1,"-"),"")</f>
        <v>1</v>
      </c>
      <c r="AX231" s="172">
        <f t="shared" ref="AX231" si="992">IF(B231="X",IF(AN231="","Afectat sau NU?",IF(AN231="DA",((AG231+AH231)-(AE231+AF231))*24,"Nu a fost afectat producator/consumator")),"")</f>
        <v>11.850000000034925</v>
      </c>
      <c r="AY231" s="170">
        <f t="shared" ref="AY231" si="993">IF(B231="X",IF(AN231="DA",IF(AX231&gt;24,IF(BA231="NU",0,LEN(TRIM(V231))-LEN(SUBSTITUTE(V231,CHAR(44),""))+1),0),"-"),"")</f>
        <v>0</v>
      </c>
      <c r="AZ231" s="171">
        <f t="shared" ref="AZ231" si="994">IF(B231="X",IF(AN231="DA",IF(AX231&gt;24,LEN(TRIM(V231))-LEN(SUBSTITUTE(V231,CHAR(44),""))+1,0),"-"),"")</f>
        <v>0</v>
      </c>
      <c r="BA231" s="64"/>
      <c r="BB231" s="64"/>
      <c r="BC231" s="64"/>
      <c r="BD231" s="64"/>
      <c r="BE231" s="64"/>
      <c r="BF231" s="174" t="str">
        <f t="shared" ref="BF231" si="995">IF(C231="X",IF(AN231="","Afectat sau NU?",IF(AN231="DA",IF(AK231="","Neinformat",NETWORKDAYS(AK231+AL231,AE231+AF231,$BS$2:$BS$14)-2),"Nu a fost afectat producator/consumator")),"")</f>
        <v/>
      </c>
      <c r="BG231" s="170" t="str">
        <f t="shared" ref="BG231" si="996">IF(C231="X",IF(AN231="DA",IF(AND(BF231&gt;=5,AK231&lt;&gt;""),LEN(TRIM(V231))-LEN(SUBSTITUTE(V231,CHAR(44),""))+1,0),"-"),"")</f>
        <v/>
      </c>
      <c r="BH231" s="173" t="str">
        <f t="shared" ref="BH231" si="997">IF(C231="X",IF(AN231="DA",LEN(TRIM(V231))-LEN(SUBSTITUTE(V231,CHAR(44),""))+1,"-"),"")</f>
        <v/>
      </c>
      <c r="BI231" s="174" t="str">
        <f t="shared" ref="BI231" si="998">IF(C231="X",IF(AN231="","Afectat sau NU?",IF(AN231="DA",IF(AI231="","Neinformat",NETWORKDAYS(AI231+AJ231,AE231+AF231,$BS$2:$BS$14)-2),"Nu a fost afectat producator/consumator")),"")</f>
        <v/>
      </c>
      <c r="BJ231" s="170" t="str">
        <f t="shared" ref="BJ231" si="999">IF(C231="X",IF(AN231="DA",IF(AND(BI231&gt;=5,AI231&lt;&gt;""),LEN(TRIM(U231))-LEN(SUBSTITUTE(U231,CHAR(44),""))+1,0),"-"),"")</f>
        <v/>
      </c>
      <c r="BK231" s="171" t="str">
        <f t="shared" ref="BK231" si="1000">IF(C231="X",IF(AN231="DA",LEN(TRIM(U231))-LEN(SUBSTITUTE(U231,CHAR(44),""))+1,"-"),"")</f>
        <v/>
      </c>
      <c r="BL231" s="175" t="str">
        <f t="shared" ref="BL231" si="1001">IF(C231="X",IF(AN231="","Afectat sau NU?",IF(AN231="DA",((AG231+AH231)-(Z231+AA231))*24,"Nu a fost afectat producator/consumator")),"")</f>
        <v/>
      </c>
      <c r="BM231" s="170" t="str">
        <f t="shared" ref="BM231" si="1002">IF(C231="X",IF(AN231&lt;&gt;"DA","-",IF(AND(AN231="DA",BL231&lt;=0),LEN(TRIM(V231))-LEN(SUBSTITUTE(V231,CHAR(44),""))+1+LEN(TRIM(U231))-LEN(SUBSTITUTE(U231,CHAR(44),""))+1,0)),"")</f>
        <v/>
      </c>
      <c r="BN231" s="171" t="str">
        <f t="shared" ref="BN231" si="1003">IF(C231="X",IF(AN231="DA",LEN(TRIM(V231))-LEN(SUBSTITUTE(V231,CHAR(44),""))+1+LEN(TRIM(U231))-LEN(SUBSTITUTE(U231,CHAR(44),""))+1,"-"),"")</f>
        <v/>
      </c>
    </row>
    <row r="232" spans="1:66" s="10" customFormat="1" ht="57" x14ac:dyDescent="0.25">
      <c r="A232" s="66">
        <f t="shared" si="733"/>
        <v>216</v>
      </c>
      <c r="B232" s="67" t="s">
        <v>66</v>
      </c>
      <c r="C232" s="67" t="s">
        <v>86</v>
      </c>
      <c r="D232" s="68" t="s">
        <v>821</v>
      </c>
      <c r="E232" s="67">
        <v>120913</v>
      </c>
      <c r="F232" s="67" t="s">
        <v>809</v>
      </c>
      <c r="G232" s="67" t="s">
        <v>810</v>
      </c>
      <c r="H232" s="69">
        <v>642886.71</v>
      </c>
      <c r="I232" s="69">
        <v>610114.07999999996</v>
      </c>
      <c r="J232" s="69">
        <v>642886.71</v>
      </c>
      <c r="K232" s="69">
        <v>610114.07999999996</v>
      </c>
      <c r="L232" s="67" t="s">
        <v>86</v>
      </c>
      <c r="M232" s="67" t="s">
        <v>86</v>
      </c>
      <c r="N232" s="67" t="s">
        <v>811</v>
      </c>
      <c r="O232" s="67" t="s">
        <v>812</v>
      </c>
      <c r="P232" s="67" t="s">
        <v>86</v>
      </c>
      <c r="Q232" s="67" t="s">
        <v>86</v>
      </c>
      <c r="R232" s="67" t="s">
        <v>86</v>
      </c>
      <c r="S232" s="67" t="s">
        <v>86</v>
      </c>
      <c r="T232" s="67" t="s">
        <v>88</v>
      </c>
      <c r="U232" s="67" t="s">
        <v>824</v>
      </c>
      <c r="V232" s="67" t="s">
        <v>818</v>
      </c>
      <c r="W232" s="70" t="s">
        <v>86</v>
      </c>
      <c r="X232" s="71">
        <v>44303</v>
      </c>
      <c r="Y232" s="72">
        <v>0.53611111111111109</v>
      </c>
      <c r="Z232" s="71">
        <v>44303</v>
      </c>
      <c r="AA232" s="72">
        <v>0.875</v>
      </c>
      <c r="AB232" s="67" t="s">
        <v>68</v>
      </c>
      <c r="AC232" s="67" t="s">
        <v>314</v>
      </c>
      <c r="AD232" s="73"/>
      <c r="AE232" s="238">
        <v>44303</v>
      </c>
      <c r="AF232" s="239">
        <v>0.53611111111111109</v>
      </c>
      <c r="AG232" s="241">
        <v>44303</v>
      </c>
      <c r="AH232" s="239">
        <v>0.78125</v>
      </c>
      <c r="AI232" s="241">
        <v>44303</v>
      </c>
      <c r="AJ232" s="239">
        <v>0.55694444444444446</v>
      </c>
      <c r="AK232" s="241">
        <v>44303</v>
      </c>
      <c r="AL232" s="239">
        <v>0.55208333333333337</v>
      </c>
      <c r="AM232" s="242" t="s">
        <v>86</v>
      </c>
      <c r="AN232" s="242" t="s">
        <v>313</v>
      </c>
      <c r="AO232" s="223"/>
      <c r="AP232" s="76" t="s">
        <v>86</v>
      </c>
      <c r="AQ232" s="77"/>
      <c r="AR232" s="78">
        <f t="shared" ref="AR232:AR235" si="1004">IF(B232="X",IF(AN232="","Afectat sau NU?",IF(AN232="DA",IF(((AK232+AL232)-(AE232+AF232))*24&lt;-720,"Neinformat",((AK232+AL232)-(AE232+AF232))*24),"Nu a fost afectat producator/consumator")),"")</f>
        <v>0.38333333336049691</v>
      </c>
      <c r="AS232" s="79">
        <f t="shared" ref="AS232:AS235" si="1005">IF(B232="X",IF(AN232="DA",IF(AR232&lt;6,LEN(TRIM(V232))-LEN(SUBSTITUTE(V232,CHAR(44),""))+1,0),"-"),"")</f>
        <v>1</v>
      </c>
      <c r="AT232" s="82">
        <f t="shared" ref="AT232:AT235" si="1006">IF(B232="X",IF(AN232="DA",LEN(TRIM(V232))-LEN(SUBSTITUTE(V232,CHAR(44),""))+1,"-"),"")</f>
        <v>1</v>
      </c>
      <c r="AU232" s="78">
        <f t="shared" ref="AU232:AU235" si="1007">IF(B232="X",IF(AN232="","Afectat sau NU?",IF(AN232="DA",IF(((AI232+AJ232)-(AE232+AF232))*24&lt;-720,"Neinformat",((AI232+AJ232)-(AE232+AF232))*24),"Nu a fost afectat producator/consumator")),"")</f>
        <v>0.49999999988358468</v>
      </c>
      <c r="AV232" s="79">
        <f t="shared" ref="AV232:AV235" si="1008">IF(B232="X",IF(AN232="DA",IF(AU232&lt;6,LEN(TRIM(U232))-LEN(SUBSTITUTE(U232,CHAR(44),""))+1,0),"-"),"")</f>
        <v>11</v>
      </c>
      <c r="AW232" s="82">
        <f t="shared" ref="AW232:AW235" si="1009">IF(B232="X",IF(AN232="DA",LEN(TRIM(U232))-LEN(SUBSTITUTE(U232,CHAR(44),""))+1,"-"),"")</f>
        <v>11</v>
      </c>
      <c r="AX232" s="78">
        <f t="shared" ref="AX232:AX235" si="1010">IF(B232="X",IF(AN232="","Afectat sau NU?",IF(AN232="DA",((AG232+AH232)-(AE232+AF232))*24,"Nu a fost afectat producator/consumator")),"")</f>
        <v>5.8833333333022892</v>
      </c>
      <c r="AY232" s="79">
        <f t="shared" ref="AY232:AY235" si="1011">IF(B232="X",IF(AN232="DA",IF(AX232&gt;24,IF(BA232="NU",0,LEN(TRIM(V232))-LEN(SUBSTITUTE(V232,CHAR(44),""))+1),0),"-"),"")</f>
        <v>0</v>
      </c>
      <c r="AZ232" s="80">
        <f t="shared" ref="AZ232:AZ235" si="1012">IF(B232="X",IF(AN232="DA",IF(AX232&gt;24,LEN(TRIM(V232))-LEN(SUBSTITUTE(V232,CHAR(44),""))+1,0),"-"),"")</f>
        <v>0</v>
      </c>
      <c r="BA232" s="64"/>
      <c r="BB232" s="64"/>
      <c r="BC232" s="64"/>
      <c r="BD232" s="64"/>
      <c r="BE232" s="64"/>
      <c r="BF232" s="83" t="str">
        <f t="shared" ref="BF232:BF235" si="1013">IF(C232="X",IF(AN232="","Afectat sau NU?",IF(AN232="DA",IF(AK232="","Neinformat",NETWORKDAYS(AK232+AL232,AE232+AF232,$BS$2:$BS$14)-2),"Nu a fost afectat producator/consumator")),"")</f>
        <v/>
      </c>
      <c r="BG232" s="79" t="str">
        <f t="shared" ref="BG232:BG235" si="1014">IF(C232="X",IF(AN232="DA",IF(AND(BF232&gt;=5,AK232&lt;&gt;""),LEN(TRIM(V232))-LEN(SUBSTITUTE(V232,CHAR(44),""))+1,0),"-"),"")</f>
        <v/>
      </c>
      <c r="BH232" s="82" t="str">
        <f t="shared" ref="BH232:BH235" si="1015">IF(C232="X",IF(AN232="DA",LEN(TRIM(V232))-LEN(SUBSTITUTE(V232,CHAR(44),""))+1,"-"),"")</f>
        <v/>
      </c>
      <c r="BI232" s="83" t="str">
        <f t="shared" ref="BI232:BI235" si="1016">IF(C232="X",IF(AN232="","Afectat sau NU?",IF(AN232="DA",IF(AI232="","Neinformat",NETWORKDAYS(AI232+AJ232,AE232+AF232,$BS$2:$BS$14)-2),"Nu a fost afectat producator/consumator")),"")</f>
        <v/>
      </c>
      <c r="BJ232" s="79" t="str">
        <f t="shared" ref="BJ232:BJ235" si="1017">IF(C232="X",IF(AN232="DA",IF(AND(BI232&gt;=5,AI232&lt;&gt;""),LEN(TRIM(U232))-LEN(SUBSTITUTE(U232,CHAR(44),""))+1,0),"-"),"")</f>
        <v/>
      </c>
      <c r="BK232" s="82" t="str">
        <f t="shared" ref="BK232:BK235" si="1018">IF(C232="X",IF(AN232="DA",LEN(TRIM(U232))-LEN(SUBSTITUTE(U232,CHAR(44),""))+1,"-"),"")</f>
        <v/>
      </c>
      <c r="BL232" s="83" t="str">
        <f t="shared" ref="BL232:BL235" si="1019">IF(C232="X",IF(AN232="","Afectat sau NU?",IF(AN232="DA",((AG232+AH232)-(Z232+AA232))*24,"Nu a fost afectat producator/consumator")),"")</f>
        <v/>
      </c>
      <c r="BM232" s="79" t="str">
        <f t="shared" ref="BM232:BM235" si="1020">IF(C232="X",IF(AN232&lt;&gt;"DA","-",IF(AND(AN232="DA",BL232&lt;=0),LEN(TRIM(V232))-LEN(SUBSTITUTE(V232,CHAR(44),""))+1+LEN(TRIM(U232))-LEN(SUBSTITUTE(U232,CHAR(44),""))+1,0)),"")</f>
        <v/>
      </c>
      <c r="BN232" s="80" t="str">
        <f t="shared" ref="BN232:BN235" si="1021">IF(C232="X",IF(AN232="DA",LEN(TRIM(V232))-LEN(SUBSTITUTE(V232,CHAR(44),""))+1+LEN(TRIM(U232))-LEN(SUBSTITUTE(U232,CHAR(44),""))+1,"-"),"")</f>
        <v/>
      </c>
    </row>
    <row r="233" spans="1:66" s="10" customFormat="1" ht="71.25" x14ac:dyDescent="0.25">
      <c r="A233" s="84">
        <f t="shared" si="733"/>
        <v>217</v>
      </c>
      <c r="B233" s="85" t="s">
        <v>66</v>
      </c>
      <c r="C233" s="85" t="s">
        <v>86</v>
      </c>
      <c r="D233" s="86" t="s">
        <v>821</v>
      </c>
      <c r="E233" s="85">
        <v>120897</v>
      </c>
      <c r="F233" s="85" t="s">
        <v>813</v>
      </c>
      <c r="G233" s="85" t="s">
        <v>810</v>
      </c>
      <c r="H233" s="87">
        <v>640933.06000000006</v>
      </c>
      <c r="I233" s="87">
        <v>613500.82999999996</v>
      </c>
      <c r="J233" s="87">
        <v>640933.06000000006</v>
      </c>
      <c r="K233" s="87">
        <v>613500.82999999996</v>
      </c>
      <c r="L233" s="85" t="s">
        <v>86</v>
      </c>
      <c r="M233" s="85" t="s">
        <v>86</v>
      </c>
      <c r="N233" s="85" t="s">
        <v>814</v>
      </c>
      <c r="O233" s="85" t="s">
        <v>813</v>
      </c>
      <c r="P233" s="85" t="s">
        <v>86</v>
      </c>
      <c r="Q233" s="85" t="s">
        <v>86</v>
      </c>
      <c r="R233" s="85" t="s">
        <v>86</v>
      </c>
      <c r="S233" s="85" t="s">
        <v>86</v>
      </c>
      <c r="T233" s="85" t="s">
        <v>88</v>
      </c>
      <c r="U233" s="85" t="s">
        <v>823</v>
      </c>
      <c r="V233" s="85" t="s">
        <v>819</v>
      </c>
      <c r="W233" s="88" t="s">
        <v>86</v>
      </c>
      <c r="X233" s="89">
        <v>44303</v>
      </c>
      <c r="Y233" s="90">
        <v>0.5493055555555556</v>
      </c>
      <c r="Z233" s="89">
        <v>44303</v>
      </c>
      <c r="AA233" s="90">
        <v>0.875</v>
      </c>
      <c r="AB233" s="85" t="s">
        <v>68</v>
      </c>
      <c r="AC233" s="85" t="s">
        <v>314</v>
      </c>
      <c r="AD233" s="91"/>
      <c r="AE233" s="250">
        <v>44303</v>
      </c>
      <c r="AF233" s="248">
        <v>0.5493055555555556</v>
      </c>
      <c r="AG233" s="247">
        <v>44303</v>
      </c>
      <c r="AH233" s="248">
        <v>0.75763888888888886</v>
      </c>
      <c r="AI233" s="247">
        <v>44303</v>
      </c>
      <c r="AJ233" s="248">
        <v>0.56180555555555556</v>
      </c>
      <c r="AK233" s="247">
        <v>44303</v>
      </c>
      <c r="AL233" s="248">
        <v>0.56527777777777777</v>
      </c>
      <c r="AM233" s="249" t="s">
        <v>86</v>
      </c>
      <c r="AN233" s="249" t="s">
        <v>313</v>
      </c>
      <c r="AO233" s="207"/>
      <c r="AP233" s="94" t="s">
        <v>86</v>
      </c>
      <c r="AQ233" s="77"/>
      <c r="AR233" s="177">
        <f t="shared" si="1004"/>
        <v>0.38333333336049691</v>
      </c>
      <c r="AS233" s="178">
        <f t="shared" si="1005"/>
        <v>1</v>
      </c>
      <c r="AT233" s="179">
        <f t="shared" si="1006"/>
        <v>1</v>
      </c>
      <c r="AU233" s="177">
        <f t="shared" si="1007"/>
        <v>0.29999999993015081</v>
      </c>
      <c r="AV233" s="178">
        <f t="shared" si="1008"/>
        <v>14</v>
      </c>
      <c r="AW233" s="179">
        <f t="shared" si="1009"/>
        <v>14</v>
      </c>
      <c r="AX233" s="177">
        <f t="shared" si="1010"/>
        <v>5.0000000000582077</v>
      </c>
      <c r="AY233" s="178">
        <f t="shared" si="1011"/>
        <v>0</v>
      </c>
      <c r="AZ233" s="180">
        <f t="shared" si="1012"/>
        <v>0</v>
      </c>
      <c r="BA233" s="64"/>
      <c r="BB233" s="64"/>
      <c r="BC233" s="64"/>
      <c r="BD233" s="64"/>
      <c r="BE233" s="64"/>
      <c r="BF233" s="182" t="str">
        <f t="shared" si="1013"/>
        <v/>
      </c>
      <c r="BG233" s="178" t="str">
        <f t="shared" si="1014"/>
        <v/>
      </c>
      <c r="BH233" s="179" t="str">
        <f t="shared" si="1015"/>
        <v/>
      </c>
      <c r="BI233" s="182" t="str">
        <f t="shared" si="1016"/>
        <v/>
      </c>
      <c r="BJ233" s="178" t="str">
        <f t="shared" si="1017"/>
        <v/>
      </c>
      <c r="BK233" s="179" t="str">
        <f t="shared" si="1018"/>
        <v/>
      </c>
      <c r="BL233" s="182" t="str">
        <f t="shared" si="1019"/>
        <v/>
      </c>
      <c r="BM233" s="178" t="str">
        <f t="shared" si="1020"/>
        <v/>
      </c>
      <c r="BN233" s="180" t="str">
        <f t="shared" si="1021"/>
        <v/>
      </c>
    </row>
    <row r="234" spans="1:66" s="10" customFormat="1" ht="29.25" thickBot="1" x14ac:dyDescent="0.3">
      <c r="A234" s="184">
        <f t="shared" si="733"/>
        <v>218</v>
      </c>
      <c r="B234" s="185" t="s">
        <v>66</v>
      </c>
      <c r="C234" s="185" t="s">
        <v>86</v>
      </c>
      <c r="D234" s="186" t="s">
        <v>821</v>
      </c>
      <c r="E234" s="185">
        <v>124224</v>
      </c>
      <c r="F234" s="185" t="s">
        <v>815</v>
      </c>
      <c r="G234" s="185" t="s">
        <v>810</v>
      </c>
      <c r="H234" s="187">
        <v>645715.12</v>
      </c>
      <c r="I234" s="187">
        <v>611115.03</v>
      </c>
      <c r="J234" s="187">
        <v>645715.12</v>
      </c>
      <c r="K234" s="187">
        <v>611115.03</v>
      </c>
      <c r="L234" s="185" t="s">
        <v>86</v>
      </c>
      <c r="M234" s="185" t="s">
        <v>86</v>
      </c>
      <c r="N234" s="185" t="s">
        <v>816</v>
      </c>
      <c r="O234" s="185" t="s">
        <v>817</v>
      </c>
      <c r="P234" s="185" t="s">
        <v>86</v>
      </c>
      <c r="Q234" s="185" t="s">
        <v>86</v>
      </c>
      <c r="R234" s="185" t="s">
        <v>86</v>
      </c>
      <c r="S234" s="185" t="s">
        <v>86</v>
      </c>
      <c r="T234" s="185" t="s">
        <v>97</v>
      </c>
      <c r="U234" s="185" t="s">
        <v>423</v>
      </c>
      <c r="V234" s="185" t="s">
        <v>820</v>
      </c>
      <c r="W234" s="188" t="s">
        <v>86</v>
      </c>
      <c r="X234" s="112">
        <v>44303</v>
      </c>
      <c r="Y234" s="111">
        <v>0.57222222222222219</v>
      </c>
      <c r="Z234" s="112">
        <v>44303</v>
      </c>
      <c r="AA234" s="111">
        <v>0.875</v>
      </c>
      <c r="AB234" s="185" t="s">
        <v>68</v>
      </c>
      <c r="AC234" s="185" t="s">
        <v>314</v>
      </c>
      <c r="AD234" s="189"/>
      <c r="AE234" s="240">
        <v>44303</v>
      </c>
      <c r="AF234" s="233">
        <v>0.57222222222222219</v>
      </c>
      <c r="AG234" s="234">
        <v>44303</v>
      </c>
      <c r="AH234" s="233">
        <v>0.78819444444444453</v>
      </c>
      <c r="AI234" s="234">
        <v>44303</v>
      </c>
      <c r="AJ234" s="233">
        <v>0.58680555555555558</v>
      </c>
      <c r="AK234" s="234">
        <v>44303</v>
      </c>
      <c r="AL234" s="233">
        <v>0.57847222222222217</v>
      </c>
      <c r="AM234" s="235" t="s">
        <v>86</v>
      </c>
      <c r="AN234" s="235" t="s">
        <v>313</v>
      </c>
      <c r="AO234" s="211"/>
      <c r="AP234" s="114" t="s">
        <v>86</v>
      </c>
      <c r="AQ234" s="77"/>
      <c r="AR234" s="191">
        <f t="shared" si="1004"/>
        <v>0.1499999999650754</v>
      </c>
      <c r="AS234" s="192">
        <f t="shared" si="1005"/>
        <v>1</v>
      </c>
      <c r="AT234" s="193">
        <f t="shared" si="1006"/>
        <v>1</v>
      </c>
      <c r="AU234" s="191">
        <f t="shared" si="1007"/>
        <v>0.34999999991850927</v>
      </c>
      <c r="AV234" s="192">
        <f t="shared" si="1008"/>
        <v>1</v>
      </c>
      <c r="AW234" s="193">
        <f t="shared" si="1009"/>
        <v>1</v>
      </c>
      <c r="AX234" s="191">
        <f t="shared" si="1010"/>
        <v>5.1833333332906477</v>
      </c>
      <c r="AY234" s="192">
        <f t="shared" si="1011"/>
        <v>0</v>
      </c>
      <c r="AZ234" s="194">
        <f t="shared" si="1012"/>
        <v>0</v>
      </c>
      <c r="BA234" s="64"/>
      <c r="BB234" s="64"/>
      <c r="BC234" s="64"/>
      <c r="BD234" s="64"/>
      <c r="BE234" s="64"/>
      <c r="BF234" s="196" t="str">
        <f t="shared" si="1013"/>
        <v/>
      </c>
      <c r="BG234" s="192" t="str">
        <f t="shared" si="1014"/>
        <v/>
      </c>
      <c r="BH234" s="193" t="str">
        <f t="shared" si="1015"/>
        <v/>
      </c>
      <c r="BI234" s="196" t="str">
        <f t="shared" si="1016"/>
        <v/>
      </c>
      <c r="BJ234" s="192" t="str">
        <f t="shared" si="1017"/>
        <v/>
      </c>
      <c r="BK234" s="193" t="str">
        <f t="shared" si="1018"/>
        <v/>
      </c>
      <c r="BL234" s="196" t="str">
        <f t="shared" si="1019"/>
        <v/>
      </c>
      <c r="BM234" s="192" t="str">
        <f t="shared" si="1020"/>
        <v/>
      </c>
      <c r="BN234" s="194" t="str">
        <f t="shared" si="1021"/>
        <v/>
      </c>
    </row>
    <row r="235" spans="1:66" s="10" customFormat="1" ht="214.5" thickBot="1" x14ac:dyDescent="0.3">
      <c r="A235" s="123">
        <f t="shared" si="733"/>
        <v>219</v>
      </c>
      <c r="B235" s="124" t="s">
        <v>66</v>
      </c>
      <c r="C235" s="124" t="s">
        <v>86</v>
      </c>
      <c r="D235" s="125" t="s">
        <v>822</v>
      </c>
      <c r="E235" s="124">
        <v>9468</v>
      </c>
      <c r="F235" s="124" t="s">
        <v>826</v>
      </c>
      <c r="G235" s="124" t="s">
        <v>429</v>
      </c>
      <c r="H235" s="126">
        <v>233939.75</v>
      </c>
      <c r="I235" s="126">
        <v>564386.76</v>
      </c>
      <c r="J235" s="126">
        <v>233939.75</v>
      </c>
      <c r="K235" s="126">
        <v>564386.76</v>
      </c>
      <c r="L235" s="124" t="s">
        <v>86</v>
      </c>
      <c r="M235" s="124" t="s">
        <v>86</v>
      </c>
      <c r="N235" s="124" t="s">
        <v>430</v>
      </c>
      <c r="O235" s="124" t="s">
        <v>825</v>
      </c>
      <c r="P235" s="124" t="s">
        <v>86</v>
      </c>
      <c r="Q235" s="124" t="s">
        <v>86</v>
      </c>
      <c r="R235" s="124" t="s">
        <v>86</v>
      </c>
      <c r="S235" s="124" t="s">
        <v>86</v>
      </c>
      <c r="T235" s="124" t="s">
        <v>88</v>
      </c>
      <c r="U235" s="124" t="s">
        <v>582</v>
      </c>
      <c r="V235" s="124" t="s">
        <v>89</v>
      </c>
      <c r="W235" s="127" t="s">
        <v>86</v>
      </c>
      <c r="X235" s="128">
        <v>44305</v>
      </c>
      <c r="Y235" s="129">
        <v>0.42708333333333331</v>
      </c>
      <c r="Z235" s="128">
        <v>44307</v>
      </c>
      <c r="AA235" s="129">
        <v>0.58333333333333337</v>
      </c>
      <c r="AB235" s="124" t="s">
        <v>429</v>
      </c>
      <c r="AC235" s="124" t="s">
        <v>314</v>
      </c>
      <c r="AD235" s="130"/>
      <c r="AE235" s="343">
        <v>44305</v>
      </c>
      <c r="AF235" s="273">
        <v>0.42708333333333331</v>
      </c>
      <c r="AG235" s="274">
        <v>44307</v>
      </c>
      <c r="AH235" s="273">
        <v>0.58333333333333337</v>
      </c>
      <c r="AI235" s="274">
        <v>44305</v>
      </c>
      <c r="AJ235" s="273">
        <v>0.45555555555555555</v>
      </c>
      <c r="AK235" s="274">
        <v>44305</v>
      </c>
      <c r="AL235" s="273">
        <v>0.45</v>
      </c>
      <c r="AM235" s="275" t="s">
        <v>833</v>
      </c>
      <c r="AN235" s="275" t="s">
        <v>835</v>
      </c>
      <c r="AO235" s="276"/>
      <c r="AP235" s="132" t="s">
        <v>86</v>
      </c>
      <c r="AQ235" s="77"/>
      <c r="AR235" s="120" t="str">
        <f t="shared" si="1004"/>
        <v>Nu a fost afectat producator/consumator</v>
      </c>
      <c r="AS235" s="116" t="str">
        <f t="shared" si="1005"/>
        <v>-</v>
      </c>
      <c r="AT235" s="119" t="str">
        <f t="shared" si="1006"/>
        <v>-</v>
      </c>
      <c r="AU235" s="120" t="str">
        <f t="shared" si="1007"/>
        <v>Nu a fost afectat producator/consumator</v>
      </c>
      <c r="AV235" s="116" t="str">
        <f t="shared" si="1008"/>
        <v>-</v>
      </c>
      <c r="AW235" s="117" t="str">
        <f t="shared" si="1009"/>
        <v>-</v>
      </c>
      <c r="AX235" s="121" t="str">
        <f t="shared" si="1010"/>
        <v>Nu a fost afectat producator/consumator</v>
      </c>
      <c r="AY235" s="116" t="str">
        <f t="shared" si="1011"/>
        <v>-</v>
      </c>
      <c r="AZ235" s="117" t="str">
        <f t="shared" si="1012"/>
        <v>-</v>
      </c>
      <c r="BA235" s="64"/>
      <c r="BB235" s="64"/>
      <c r="BC235" s="64"/>
      <c r="BD235" s="64"/>
      <c r="BE235" s="64"/>
      <c r="BF235" s="120" t="str">
        <f t="shared" si="1013"/>
        <v/>
      </c>
      <c r="BG235" s="116" t="str">
        <f t="shared" si="1014"/>
        <v/>
      </c>
      <c r="BH235" s="119" t="str">
        <f t="shared" si="1015"/>
        <v/>
      </c>
      <c r="BI235" s="120" t="str">
        <f t="shared" si="1016"/>
        <v/>
      </c>
      <c r="BJ235" s="116" t="str">
        <f t="shared" si="1017"/>
        <v/>
      </c>
      <c r="BK235" s="117" t="str">
        <f t="shared" si="1018"/>
        <v/>
      </c>
      <c r="BL235" s="121" t="str">
        <f t="shared" si="1019"/>
        <v/>
      </c>
      <c r="BM235" s="116" t="str">
        <f t="shared" si="1020"/>
        <v/>
      </c>
      <c r="BN235" s="117" t="str">
        <f t="shared" si="1021"/>
        <v/>
      </c>
    </row>
    <row r="236" spans="1:66" s="10" customFormat="1" ht="214.5" thickBot="1" x14ac:dyDescent="0.3">
      <c r="A236" s="123">
        <f t="shared" si="733"/>
        <v>220</v>
      </c>
      <c r="B236" s="124" t="s">
        <v>66</v>
      </c>
      <c r="C236" s="124" t="s">
        <v>86</v>
      </c>
      <c r="D236" s="125" t="s">
        <v>832</v>
      </c>
      <c r="E236" s="124">
        <v>106452</v>
      </c>
      <c r="F236" s="124" t="s">
        <v>828</v>
      </c>
      <c r="G236" s="124" t="s">
        <v>829</v>
      </c>
      <c r="H236" s="126">
        <v>387367.04</v>
      </c>
      <c r="I236" s="126">
        <v>684745.12</v>
      </c>
      <c r="J236" s="126">
        <v>387367.04</v>
      </c>
      <c r="K236" s="126">
        <v>684745.12</v>
      </c>
      <c r="L236" s="124" t="s">
        <v>86</v>
      </c>
      <c r="M236" s="124" t="s">
        <v>86</v>
      </c>
      <c r="N236" s="124" t="s">
        <v>830</v>
      </c>
      <c r="O236" s="124" t="s">
        <v>831</v>
      </c>
      <c r="P236" s="124" t="s">
        <v>86</v>
      </c>
      <c r="Q236" s="124" t="s">
        <v>86</v>
      </c>
      <c r="R236" s="124" t="s">
        <v>86</v>
      </c>
      <c r="S236" s="124" t="s">
        <v>86</v>
      </c>
      <c r="T236" s="124" t="s">
        <v>88</v>
      </c>
      <c r="U236" s="124" t="s">
        <v>582</v>
      </c>
      <c r="V236" s="124" t="s">
        <v>89</v>
      </c>
      <c r="W236" s="127" t="s">
        <v>86</v>
      </c>
      <c r="X236" s="128">
        <v>44306</v>
      </c>
      <c r="Y236" s="129">
        <v>0.35069444444444442</v>
      </c>
      <c r="Z236" s="128">
        <v>44306</v>
      </c>
      <c r="AA236" s="129">
        <v>0.83333333333333337</v>
      </c>
      <c r="AB236" s="124" t="s">
        <v>366</v>
      </c>
      <c r="AC236" s="124" t="s">
        <v>314</v>
      </c>
      <c r="AD236" s="130"/>
      <c r="AE236" s="343">
        <v>44306</v>
      </c>
      <c r="AF236" s="273">
        <v>0.35069444444444442</v>
      </c>
      <c r="AG236" s="274">
        <v>44306</v>
      </c>
      <c r="AH236" s="273">
        <v>0.83333333333333337</v>
      </c>
      <c r="AI236" s="274">
        <v>44306</v>
      </c>
      <c r="AJ236" s="273">
        <v>0.37291666666666662</v>
      </c>
      <c r="AK236" s="274">
        <v>44306</v>
      </c>
      <c r="AL236" s="273">
        <v>0.3520833333333333</v>
      </c>
      <c r="AM236" s="275" t="s">
        <v>834</v>
      </c>
      <c r="AN236" s="275" t="s">
        <v>313</v>
      </c>
      <c r="AO236" s="276"/>
      <c r="AP236" s="132" t="s">
        <v>86</v>
      </c>
      <c r="AQ236" s="77"/>
      <c r="AR236" s="115">
        <f t="shared" ref="AR236:AR238" si="1022">IF(B236="X",IF(AN236="","Afectat sau NU?",IF(AN236="DA",IF(((AK236+AL236)-(AE236+AF236))*24&lt;-720,"Neinformat",((AK236+AL236)-(AE236+AF236))*24),"Nu a fost afectat producator/consumator")),"")</f>
        <v>3.3333333267364651E-2</v>
      </c>
      <c r="AS236" s="116">
        <f t="shared" ref="AS236:AS238" si="1023">IF(B236="X",IF(AN236="DA",IF(AR236&lt;6,LEN(TRIM(V236))-LEN(SUBSTITUTE(V236,CHAR(44),""))+1,0),"-"),"")</f>
        <v>1</v>
      </c>
      <c r="AT236" s="119">
        <f t="shared" ref="AT236:AT238" si="1024">IF(B236="X",IF(AN236="DA",LEN(TRIM(V236))-LEN(SUBSTITUTE(V236,CHAR(44),""))+1,"-"),"")</f>
        <v>1</v>
      </c>
      <c r="AU236" s="115">
        <f t="shared" ref="AU236:AU238" si="1025">IF(B236="X",IF(AN236="","Afectat sau NU?",IF(AN236="DA",IF(((AI236+AJ236)-(AE236+AF236))*24&lt;-720,"Neinformat",((AI236+AJ236)-(AE236+AF236))*24),"Nu a fost afectat producator/consumator")),"")</f>
        <v>0.53333333332557231</v>
      </c>
      <c r="AV236" s="116">
        <f t="shared" ref="AV236:AV238" si="1026">IF(B236="X",IF(AN236="DA",IF(AU236&lt;6,LEN(TRIM(U236))-LEN(SUBSTITUTE(U236,CHAR(44),""))+1,0),"-"),"")</f>
        <v>44</v>
      </c>
      <c r="AW236" s="117">
        <f t="shared" ref="AW236:AW238" si="1027">IF(B236="X",IF(AN236="DA",LEN(TRIM(U236))-LEN(SUBSTITUTE(U236,CHAR(44),""))+1,"-"),"")</f>
        <v>44</v>
      </c>
      <c r="AX236" s="118">
        <f t="shared" ref="AX236:AX238" si="1028">IF(B236="X",IF(AN236="","Afectat sau NU?",IF(AN236="DA",((AG236+AH236)-(AE236+AF236))*24,"Nu a fost afectat producator/consumator")),"")</f>
        <v>11.583333333372138</v>
      </c>
      <c r="AY236" s="116">
        <f t="shared" ref="AY236:AY238" si="1029">IF(B236="X",IF(AN236="DA",IF(AX236&gt;24,IF(BA236="NU",0,LEN(TRIM(V236))-LEN(SUBSTITUTE(V236,CHAR(44),""))+1),0),"-"),"")</f>
        <v>0</v>
      </c>
      <c r="AZ236" s="117">
        <f t="shared" ref="AZ236:AZ238" si="1030">IF(B236="X",IF(AN236="DA",IF(AX236&gt;24,LEN(TRIM(V236))-LEN(SUBSTITUTE(V236,CHAR(44),""))+1,0),"-"),"")</f>
        <v>0</v>
      </c>
      <c r="BA236" s="64"/>
      <c r="BB236" s="64"/>
      <c r="BC236" s="64"/>
      <c r="BD236" s="64"/>
      <c r="BE236" s="64"/>
      <c r="BF236" s="120" t="str">
        <f t="shared" ref="BF236:BF238" si="1031">IF(C236="X",IF(AN236="","Afectat sau NU?",IF(AN236="DA",IF(AK236="","Neinformat",NETWORKDAYS(AK236+AL236,AE236+AF236,$BS$2:$BS$14)-2),"Nu a fost afectat producator/consumator")),"")</f>
        <v/>
      </c>
      <c r="BG236" s="116" t="str">
        <f t="shared" ref="BG236:BG238" si="1032">IF(C236="X",IF(AN236="DA",IF(AND(BF236&gt;=5,AK236&lt;&gt;""),LEN(TRIM(V236))-LEN(SUBSTITUTE(V236,CHAR(44),""))+1,0),"-"),"")</f>
        <v/>
      </c>
      <c r="BH236" s="119" t="str">
        <f t="shared" ref="BH236:BH238" si="1033">IF(C236="X",IF(AN236="DA",LEN(TRIM(V236))-LEN(SUBSTITUTE(V236,CHAR(44),""))+1,"-"),"")</f>
        <v/>
      </c>
      <c r="BI236" s="120" t="str">
        <f t="shared" ref="BI236:BI238" si="1034">IF(C236="X",IF(AN236="","Afectat sau NU?",IF(AN236="DA",IF(AI236="","Neinformat",NETWORKDAYS(AI236+AJ236,AE236+AF236,$BS$2:$BS$14)-2),"Nu a fost afectat producator/consumator")),"")</f>
        <v/>
      </c>
      <c r="BJ236" s="116" t="str">
        <f t="shared" ref="BJ236:BJ238" si="1035">IF(C236="X",IF(AN236="DA",IF(AND(BI236&gt;=5,AI236&lt;&gt;""),LEN(TRIM(U236))-LEN(SUBSTITUTE(U236,CHAR(44),""))+1,0),"-"),"")</f>
        <v/>
      </c>
      <c r="BK236" s="117" t="str">
        <f t="shared" ref="BK236:BK238" si="1036">IF(C236="X",IF(AN236="DA",LEN(TRIM(U236))-LEN(SUBSTITUTE(U236,CHAR(44),""))+1,"-"),"")</f>
        <v/>
      </c>
      <c r="BL236" s="121" t="str">
        <f t="shared" ref="BL236:BL238" si="1037">IF(C236="X",IF(AN236="","Afectat sau NU?",IF(AN236="DA",((AG236+AH236)-(Z236+AA236))*24,"Nu a fost afectat producator/consumator")),"")</f>
        <v/>
      </c>
      <c r="BM236" s="116" t="str">
        <f t="shared" ref="BM236:BM238" si="1038">IF(C236="X",IF(AN236&lt;&gt;"DA","-",IF(AND(AN236="DA",BL236&lt;=0),LEN(TRIM(V236))-LEN(SUBSTITUTE(V236,CHAR(44),""))+1+LEN(TRIM(U236))-LEN(SUBSTITUTE(U236,CHAR(44),""))+1,0)),"")</f>
        <v/>
      </c>
      <c r="BN236" s="117" t="str">
        <f t="shared" ref="BN236:BN238" si="1039">IF(C236="X",IF(AN236="DA",LEN(TRIM(V236))-LEN(SUBSTITUTE(V236,CHAR(44),""))+1+LEN(TRIM(U236))-LEN(SUBSTITUTE(U236,CHAR(44),""))+1,"-"),"")</f>
        <v/>
      </c>
    </row>
    <row r="237" spans="1:66" s="10" customFormat="1" ht="28.5" x14ac:dyDescent="0.25">
      <c r="A237" s="66">
        <f t="shared" si="733"/>
        <v>221</v>
      </c>
      <c r="B237" s="67" t="s">
        <v>66</v>
      </c>
      <c r="C237" s="67" t="s">
        <v>86</v>
      </c>
      <c r="D237" s="160" t="s">
        <v>838</v>
      </c>
      <c r="E237" s="67">
        <v>143469</v>
      </c>
      <c r="F237" s="67" t="s">
        <v>85</v>
      </c>
      <c r="G237" s="67" t="s">
        <v>85</v>
      </c>
      <c r="H237" s="69">
        <v>437355.63</v>
      </c>
      <c r="I237" s="69">
        <v>478699.91</v>
      </c>
      <c r="J237" s="69">
        <v>437355.63</v>
      </c>
      <c r="K237" s="69">
        <v>478699.91</v>
      </c>
      <c r="L237" s="67" t="s">
        <v>86</v>
      </c>
      <c r="M237" s="67" t="s">
        <v>86</v>
      </c>
      <c r="N237" s="67" t="s">
        <v>839</v>
      </c>
      <c r="O237" s="67" t="s">
        <v>840</v>
      </c>
      <c r="P237" s="67" t="s">
        <v>86</v>
      </c>
      <c r="Q237" s="67" t="s">
        <v>86</v>
      </c>
      <c r="R237" s="67" t="s">
        <v>86</v>
      </c>
      <c r="S237" s="67" t="s">
        <v>86</v>
      </c>
      <c r="T237" s="67" t="s">
        <v>97</v>
      </c>
      <c r="U237" s="67" t="s">
        <v>423</v>
      </c>
      <c r="V237" s="67" t="s">
        <v>843</v>
      </c>
      <c r="W237" s="70" t="s">
        <v>86</v>
      </c>
      <c r="X237" s="71">
        <v>44326</v>
      </c>
      <c r="Y237" s="72">
        <v>0.375</v>
      </c>
      <c r="Z237" s="71">
        <v>44326</v>
      </c>
      <c r="AA237" s="72">
        <v>0.5</v>
      </c>
      <c r="AB237" s="67" t="s">
        <v>69</v>
      </c>
      <c r="AC237" s="67" t="s">
        <v>314</v>
      </c>
      <c r="AD237" s="73"/>
      <c r="AE237" s="238">
        <v>44326</v>
      </c>
      <c r="AF237" s="348">
        <v>0.375</v>
      </c>
      <c r="AG237" s="241">
        <v>44326</v>
      </c>
      <c r="AH237" s="348">
        <v>0.46875</v>
      </c>
      <c r="AI237" s="241">
        <v>44326</v>
      </c>
      <c r="AJ237" s="348">
        <v>0.40833333333333338</v>
      </c>
      <c r="AK237" s="241">
        <v>44326</v>
      </c>
      <c r="AL237" s="239">
        <v>0.40277777777777773</v>
      </c>
      <c r="AM237" s="242" t="s">
        <v>844</v>
      </c>
      <c r="AN237" s="242" t="s">
        <v>313</v>
      </c>
      <c r="AO237" s="223"/>
      <c r="AP237" s="76" t="s">
        <v>86</v>
      </c>
      <c r="AQ237" s="77"/>
      <c r="AR237" s="78">
        <f t="shared" si="1022"/>
        <v>0.66666666674427688</v>
      </c>
      <c r="AS237" s="79">
        <f t="shared" si="1023"/>
        <v>1</v>
      </c>
      <c r="AT237" s="82">
        <f t="shared" si="1024"/>
        <v>1</v>
      </c>
      <c r="AU237" s="78">
        <f t="shared" si="1025"/>
        <v>0.79999999998835847</v>
      </c>
      <c r="AV237" s="79">
        <f t="shared" si="1026"/>
        <v>1</v>
      </c>
      <c r="AW237" s="80">
        <f t="shared" si="1027"/>
        <v>1</v>
      </c>
      <c r="AX237" s="81">
        <f t="shared" si="1028"/>
        <v>2.25</v>
      </c>
      <c r="AY237" s="79">
        <f t="shared" si="1029"/>
        <v>0</v>
      </c>
      <c r="AZ237" s="80">
        <f t="shared" si="1030"/>
        <v>0</v>
      </c>
      <c r="BA237" s="64"/>
      <c r="BB237" s="64"/>
      <c r="BC237" s="64"/>
      <c r="BD237" s="64"/>
      <c r="BE237" s="64"/>
      <c r="BF237" s="83" t="str">
        <f t="shared" si="1031"/>
        <v/>
      </c>
      <c r="BG237" s="79" t="str">
        <f t="shared" si="1032"/>
        <v/>
      </c>
      <c r="BH237" s="82" t="str">
        <f t="shared" si="1033"/>
        <v/>
      </c>
      <c r="BI237" s="83" t="str">
        <f t="shared" si="1034"/>
        <v/>
      </c>
      <c r="BJ237" s="79" t="str">
        <f t="shared" si="1035"/>
        <v/>
      </c>
      <c r="BK237" s="80" t="str">
        <f t="shared" si="1036"/>
        <v/>
      </c>
      <c r="BL237" s="370" t="str">
        <f t="shared" si="1037"/>
        <v/>
      </c>
      <c r="BM237" s="79" t="str">
        <f t="shared" si="1038"/>
        <v/>
      </c>
      <c r="BN237" s="80" t="str">
        <f t="shared" si="1039"/>
        <v/>
      </c>
    </row>
    <row r="238" spans="1:66" s="10" customFormat="1" ht="29.25" thickBot="1" x14ac:dyDescent="0.3">
      <c r="A238" s="184">
        <f t="shared" si="733"/>
        <v>222</v>
      </c>
      <c r="B238" s="185" t="s">
        <v>66</v>
      </c>
      <c r="C238" s="185" t="s">
        <v>86</v>
      </c>
      <c r="D238" s="186" t="s">
        <v>838</v>
      </c>
      <c r="E238" s="185">
        <v>143469</v>
      </c>
      <c r="F238" s="185" t="s">
        <v>85</v>
      </c>
      <c r="G238" s="185" t="s">
        <v>85</v>
      </c>
      <c r="H238" s="187">
        <v>437355.63</v>
      </c>
      <c r="I238" s="187">
        <v>478699.91</v>
      </c>
      <c r="J238" s="187">
        <v>437355.63</v>
      </c>
      <c r="K238" s="187">
        <v>478699.91</v>
      </c>
      <c r="L238" s="185" t="s">
        <v>86</v>
      </c>
      <c r="M238" s="185" t="s">
        <v>86</v>
      </c>
      <c r="N238" s="185" t="s">
        <v>841</v>
      </c>
      <c r="O238" s="185" t="s">
        <v>842</v>
      </c>
      <c r="P238" s="185" t="s">
        <v>86</v>
      </c>
      <c r="Q238" s="185" t="s">
        <v>86</v>
      </c>
      <c r="R238" s="185" t="s">
        <v>86</v>
      </c>
      <c r="S238" s="185" t="s">
        <v>86</v>
      </c>
      <c r="T238" s="185" t="s">
        <v>88</v>
      </c>
      <c r="U238" s="185" t="s">
        <v>423</v>
      </c>
      <c r="V238" s="185" t="s">
        <v>843</v>
      </c>
      <c r="W238" s="188" t="s">
        <v>86</v>
      </c>
      <c r="X238" s="112">
        <v>44326</v>
      </c>
      <c r="Y238" s="111">
        <v>0.375</v>
      </c>
      <c r="Z238" s="112">
        <v>44326</v>
      </c>
      <c r="AA238" s="111">
        <v>0.5</v>
      </c>
      <c r="AB238" s="185" t="s">
        <v>69</v>
      </c>
      <c r="AC238" s="185" t="s">
        <v>314</v>
      </c>
      <c r="AD238" s="189"/>
      <c r="AE238" s="240">
        <v>44326</v>
      </c>
      <c r="AF238" s="349">
        <v>0.375</v>
      </c>
      <c r="AG238" s="234">
        <v>44326</v>
      </c>
      <c r="AH238" s="349">
        <v>0.46875</v>
      </c>
      <c r="AI238" s="234">
        <v>44326</v>
      </c>
      <c r="AJ238" s="349">
        <v>0.40833333333333338</v>
      </c>
      <c r="AK238" s="234">
        <v>44326</v>
      </c>
      <c r="AL238" s="233">
        <v>0.40277777777777773</v>
      </c>
      <c r="AM238" s="235" t="s">
        <v>844</v>
      </c>
      <c r="AN238" s="235" t="s">
        <v>313</v>
      </c>
      <c r="AO238" s="211"/>
      <c r="AP238" s="114" t="s">
        <v>86</v>
      </c>
      <c r="AQ238" s="77"/>
      <c r="AR238" s="191">
        <f t="shared" si="1022"/>
        <v>0.66666666674427688</v>
      </c>
      <c r="AS238" s="192">
        <f t="shared" si="1023"/>
        <v>1</v>
      </c>
      <c r="AT238" s="193">
        <f t="shared" si="1024"/>
        <v>1</v>
      </c>
      <c r="AU238" s="191">
        <f t="shared" si="1025"/>
        <v>0.79999999998835847</v>
      </c>
      <c r="AV238" s="192">
        <f t="shared" si="1026"/>
        <v>1</v>
      </c>
      <c r="AW238" s="194">
        <f t="shared" si="1027"/>
        <v>1</v>
      </c>
      <c r="AX238" s="195">
        <f t="shared" si="1028"/>
        <v>2.25</v>
      </c>
      <c r="AY238" s="192">
        <f t="shared" si="1029"/>
        <v>0</v>
      </c>
      <c r="AZ238" s="194">
        <f t="shared" si="1030"/>
        <v>0</v>
      </c>
      <c r="BA238" s="64"/>
      <c r="BB238" s="64"/>
      <c r="BC238" s="64"/>
      <c r="BD238" s="64"/>
      <c r="BE238" s="64"/>
      <c r="BF238" s="196" t="str">
        <f t="shared" si="1031"/>
        <v/>
      </c>
      <c r="BG238" s="192" t="str">
        <f t="shared" si="1032"/>
        <v/>
      </c>
      <c r="BH238" s="193" t="str">
        <f t="shared" si="1033"/>
        <v/>
      </c>
      <c r="BI238" s="196" t="str">
        <f t="shared" si="1034"/>
        <v/>
      </c>
      <c r="BJ238" s="192" t="str">
        <f t="shared" si="1035"/>
        <v/>
      </c>
      <c r="BK238" s="194" t="str">
        <f t="shared" si="1036"/>
        <v/>
      </c>
      <c r="BL238" s="197" t="str">
        <f t="shared" si="1037"/>
        <v/>
      </c>
      <c r="BM238" s="192" t="str">
        <f t="shared" si="1038"/>
        <v/>
      </c>
      <c r="BN238" s="194" t="str">
        <f t="shared" si="1039"/>
        <v/>
      </c>
    </row>
    <row r="239" spans="1:66" s="10" customFormat="1" ht="213.75" x14ac:dyDescent="0.25">
      <c r="A239" s="66">
        <f t="shared" si="733"/>
        <v>223</v>
      </c>
      <c r="B239" s="67" t="s">
        <v>86</v>
      </c>
      <c r="C239" s="67" t="s">
        <v>66</v>
      </c>
      <c r="D239" s="160" t="s">
        <v>848</v>
      </c>
      <c r="E239" s="67">
        <v>20787</v>
      </c>
      <c r="F239" s="67" t="s">
        <v>846</v>
      </c>
      <c r="G239" s="67" t="s">
        <v>68</v>
      </c>
      <c r="H239" s="69">
        <v>629697.71</v>
      </c>
      <c r="I239" s="69">
        <v>580292.79</v>
      </c>
      <c r="J239" s="69">
        <v>629697.71</v>
      </c>
      <c r="K239" s="69">
        <v>580292.79</v>
      </c>
      <c r="L239" s="67" t="s">
        <v>86</v>
      </c>
      <c r="M239" s="67" t="s">
        <v>86</v>
      </c>
      <c r="N239" s="67" t="s">
        <v>845</v>
      </c>
      <c r="O239" s="67" t="s">
        <v>846</v>
      </c>
      <c r="P239" s="67" t="s">
        <v>86</v>
      </c>
      <c r="Q239" s="67" t="s">
        <v>86</v>
      </c>
      <c r="R239" s="67" t="s">
        <v>86</v>
      </c>
      <c r="S239" s="67" t="s">
        <v>86</v>
      </c>
      <c r="T239" s="67" t="s">
        <v>88</v>
      </c>
      <c r="U239" s="67" t="s">
        <v>582</v>
      </c>
      <c r="V239" s="67" t="s">
        <v>89</v>
      </c>
      <c r="W239" s="70" t="s">
        <v>67</v>
      </c>
      <c r="X239" s="71"/>
      <c r="Y239" s="72"/>
      <c r="Z239" s="71"/>
      <c r="AA239" s="72"/>
      <c r="AB239" s="67" t="s">
        <v>68</v>
      </c>
      <c r="AC239" s="67"/>
      <c r="AD239" s="73"/>
      <c r="AE239" s="220"/>
      <c r="AF239" s="350"/>
      <c r="AG239" s="222"/>
      <c r="AH239" s="350"/>
      <c r="AI239" s="222"/>
      <c r="AJ239" s="350"/>
      <c r="AK239" s="222"/>
      <c r="AL239" s="221"/>
      <c r="AM239" s="223"/>
      <c r="AN239" s="223"/>
      <c r="AO239" s="223"/>
      <c r="AP239" s="76" t="s">
        <v>853</v>
      </c>
      <c r="AQ239" s="77"/>
      <c r="AR239" s="78" t="str">
        <f t="shared" ref="AR239:AR241" si="1040">IF(B239="X",IF(AN239="","Afectat sau NU?",IF(AN239="DA",IF(((AK239+AL239)-(AE239+AF239))*24&lt;-720,"Neinformat",((AK239+AL239)-(AE239+AF239))*24),"Nu a fost afectat producator/consumator")),"")</f>
        <v/>
      </c>
      <c r="AS239" s="79" t="str">
        <f t="shared" ref="AS239:AS241" si="1041">IF(B239="X",IF(AN239="DA",IF(AR239&lt;6,LEN(TRIM(V239))-LEN(SUBSTITUTE(V239,CHAR(44),""))+1,0),"-"),"")</f>
        <v/>
      </c>
      <c r="AT239" s="82" t="str">
        <f t="shared" ref="AT239:AT241" si="1042">IF(B239="X",IF(AN239="DA",LEN(TRIM(V239))-LEN(SUBSTITUTE(V239,CHAR(44),""))+1,"-"),"")</f>
        <v/>
      </c>
      <c r="AU239" s="78" t="str">
        <f t="shared" ref="AU239:AU241" si="1043">IF(B239="X",IF(AN239="","Afectat sau NU?",IF(AN239="DA",IF(((AI239+AJ239)-(AE239+AF239))*24&lt;-720,"Neinformat",((AI239+AJ239)-(AE239+AF239))*24),"Nu a fost afectat producator/consumator")),"")</f>
        <v/>
      </c>
      <c r="AV239" s="79" t="str">
        <f t="shared" ref="AV239:AV241" si="1044">IF(B239="X",IF(AN239="DA",IF(AU239&lt;6,LEN(TRIM(U239))-LEN(SUBSTITUTE(U239,CHAR(44),""))+1,0),"-"),"")</f>
        <v/>
      </c>
      <c r="AW239" s="80" t="str">
        <f t="shared" ref="AW239:AW241" si="1045">IF(B239="X",IF(AN239="DA",LEN(TRIM(U239))-LEN(SUBSTITUTE(U239,CHAR(44),""))+1,"-"),"")</f>
        <v/>
      </c>
      <c r="AX239" s="81" t="str">
        <f t="shared" ref="AX239:AX241" si="1046">IF(B239="X",IF(AN239="","Afectat sau NU?",IF(AN239="DA",((AG239+AH239)-(AE239+AF239))*24,"Nu a fost afectat producator/consumator")),"")</f>
        <v/>
      </c>
      <c r="AY239" s="79" t="str">
        <f t="shared" ref="AY239:AY241" si="1047">IF(B239="X",IF(AN239="DA",IF(AX239&gt;24,IF(BA239="NU",0,LEN(TRIM(V239))-LEN(SUBSTITUTE(V239,CHAR(44),""))+1),0),"-"),"")</f>
        <v/>
      </c>
      <c r="AZ239" s="80" t="str">
        <f t="shared" ref="AZ239:AZ241" si="1048">IF(B239="X",IF(AN239="DA",IF(AX239&gt;24,LEN(TRIM(V239))-LEN(SUBSTITUTE(V239,CHAR(44),""))+1,0),"-"),"")</f>
        <v/>
      </c>
      <c r="BA239" s="64"/>
      <c r="BB239" s="64"/>
      <c r="BC239" s="64"/>
      <c r="BD239" s="64"/>
      <c r="BE239" s="64"/>
      <c r="BF239" s="83" t="str">
        <f t="shared" ref="BF239:BF241" si="1049">IF(C239="X",IF(AN239="","Afectat sau NU?",IF(AN239="DA",IF(AK239="","Neinformat",NETWORKDAYS(AK239+AL239,AE239+AF239,$BS$2:$BS$14)-2),"Nu a fost afectat producator/consumator")),"")</f>
        <v>Afectat sau NU?</v>
      </c>
      <c r="BG239" s="79" t="str">
        <f t="shared" ref="BG239:BG241" si="1050">IF(C239="X",IF(AN239="DA",IF(AND(BF239&gt;=5,AK239&lt;&gt;""),LEN(TRIM(V239))-LEN(SUBSTITUTE(V239,CHAR(44),""))+1,0),"-"),"")</f>
        <v>-</v>
      </c>
      <c r="BH239" s="82" t="str">
        <f t="shared" ref="BH239:BH241" si="1051">IF(C239="X",IF(AN239="DA",LEN(TRIM(V239))-LEN(SUBSTITUTE(V239,CHAR(44),""))+1,"-"),"")</f>
        <v>-</v>
      </c>
      <c r="BI239" s="83" t="str">
        <f t="shared" ref="BI239:BI241" si="1052">IF(C239="X",IF(AN239="","Afectat sau NU?",IF(AN239="DA",IF(AI239="","Neinformat",NETWORKDAYS(AI239+AJ239,AE239+AF239,$BS$2:$BS$14)-2),"Nu a fost afectat producator/consumator")),"")</f>
        <v>Afectat sau NU?</v>
      </c>
      <c r="BJ239" s="79" t="str">
        <f t="shared" ref="BJ239:BJ241" si="1053">IF(C239="X",IF(AN239="DA",IF(AND(BI239&gt;=5,AI239&lt;&gt;""),LEN(TRIM(U239))-LEN(SUBSTITUTE(U239,CHAR(44),""))+1,0),"-"),"")</f>
        <v>-</v>
      </c>
      <c r="BK239" s="80" t="str">
        <f t="shared" ref="BK239:BK241" si="1054">IF(C239="X",IF(AN239="DA",LEN(TRIM(U239))-LEN(SUBSTITUTE(U239,CHAR(44),""))+1,"-"),"")</f>
        <v>-</v>
      </c>
      <c r="BL239" s="370" t="str">
        <f t="shared" ref="BL239:BL241" si="1055">IF(C239="X",IF(AN239="","Afectat sau NU?",IF(AN239="DA",((AG239+AH239)-(Z239+AA239))*24,"Nu a fost afectat producator/consumator")),"")</f>
        <v>Afectat sau NU?</v>
      </c>
      <c r="BM239" s="79" t="str">
        <f t="shared" ref="BM239:BM241" si="1056">IF(C239="X",IF(AN239&lt;&gt;"DA","-",IF(AND(AN239="DA",BL239&lt;=0),LEN(TRIM(V239))-LEN(SUBSTITUTE(V239,CHAR(44),""))+1+LEN(TRIM(U239))-LEN(SUBSTITUTE(U239,CHAR(44),""))+1,0)),"")</f>
        <v>-</v>
      </c>
      <c r="BN239" s="80" t="str">
        <f t="shared" ref="BN239:BN241" si="1057">IF(C239="X",IF(AN239="DA",LEN(TRIM(V239))-LEN(SUBSTITUTE(V239,CHAR(44),""))+1+LEN(TRIM(U239))-LEN(SUBSTITUTE(U239,CHAR(44),""))+1,"-"),"")</f>
        <v>-</v>
      </c>
    </row>
    <row r="240" spans="1:66" s="10" customFormat="1" ht="29.25" thickBot="1" x14ac:dyDescent="0.3">
      <c r="A240" s="184">
        <f t="shared" si="733"/>
        <v>224</v>
      </c>
      <c r="B240" s="185" t="s">
        <v>86</v>
      </c>
      <c r="C240" s="185" t="s">
        <v>66</v>
      </c>
      <c r="D240" s="186" t="s">
        <v>848</v>
      </c>
      <c r="E240" s="185">
        <v>21515</v>
      </c>
      <c r="F240" s="185" t="s">
        <v>851</v>
      </c>
      <c r="G240" s="185" t="s">
        <v>68</v>
      </c>
      <c r="H240" s="187">
        <v>627457.13</v>
      </c>
      <c r="I240" s="187">
        <v>580467.25</v>
      </c>
      <c r="J240" s="187">
        <v>627457.13</v>
      </c>
      <c r="K240" s="187">
        <v>580467.25</v>
      </c>
      <c r="L240" s="185" t="s">
        <v>86</v>
      </c>
      <c r="M240" s="185" t="s">
        <v>86</v>
      </c>
      <c r="N240" s="185" t="s">
        <v>847</v>
      </c>
      <c r="O240" s="185" t="s">
        <v>849</v>
      </c>
      <c r="P240" s="185" t="s">
        <v>86</v>
      </c>
      <c r="Q240" s="185" t="s">
        <v>86</v>
      </c>
      <c r="R240" s="185" t="s">
        <v>86</v>
      </c>
      <c r="S240" s="185" t="s">
        <v>86</v>
      </c>
      <c r="T240" s="185" t="s">
        <v>97</v>
      </c>
      <c r="U240" s="185" t="s">
        <v>852</v>
      </c>
      <c r="V240" s="185" t="s">
        <v>850</v>
      </c>
      <c r="W240" s="188" t="s">
        <v>67</v>
      </c>
      <c r="X240" s="112"/>
      <c r="Y240" s="111"/>
      <c r="Z240" s="112"/>
      <c r="AA240" s="111"/>
      <c r="AB240" s="185" t="s">
        <v>68</v>
      </c>
      <c r="AC240" s="185"/>
      <c r="AD240" s="189"/>
      <c r="AE240" s="231"/>
      <c r="AF240" s="351"/>
      <c r="AG240" s="210"/>
      <c r="AH240" s="351"/>
      <c r="AI240" s="210"/>
      <c r="AJ240" s="351"/>
      <c r="AK240" s="210"/>
      <c r="AL240" s="209"/>
      <c r="AM240" s="211"/>
      <c r="AN240" s="211"/>
      <c r="AO240" s="211"/>
      <c r="AP240" s="114" t="s">
        <v>853</v>
      </c>
      <c r="AQ240" s="77"/>
      <c r="AR240" s="191" t="str">
        <f t="shared" si="1040"/>
        <v/>
      </c>
      <c r="AS240" s="192" t="str">
        <f t="shared" si="1041"/>
        <v/>
      </c>
      <c r="AT240" s="193" t="str">
        <f t="shared" si="1042"/>
        <v/>
      </c>
      <c r="AU240" s="191" t="str">
        <f t="shared" si="1043"/>
        <v/>
      </c>
      <c r="AV240" s="192" t="str">
        <f t="shared" si="1044"/>
        <v/>
      </c>
      <c r="AW240" s="194" t="str">
        <f t="shared" si="1045"/>
        <v/>
      </c>
      <c r="AX240" s="195" t="str">
        <f t="shared" si="1046"/>
        <v/>
      </c>
      <c r="AY240" s="192" t="str">
        <f t="shared" si="1047"/>
        <v/>
      </c>
      <c r="AZ240" s="194" t="str">
        <f t="shared" si="1048"/>
        <v/>
      </c>
      <c r="BA240" s="64"/>
      <c r="BB240" s="64"/>
      <c r="BC240" s="64"/>
      <c r="BD240" s="64"/>
      <c r="BE240" s="64"/>
      <c r="BF240" s="196" t="str">
        <f t="shared" si="1049"/>
        <v>Afectat sau NU?</v>
      </c>
      <c r="BG240" s="192" t="str">
        <f t="shared" si="1050"/>
        <v>-</v>
      </c>
      <c r="BH240" s="193" t="str">
        <f t="shared" si="1051"/>
        <v>-</v>
      </c>
      <c r="BI240" s="196" t="str">
        <f t="shared" si="1052"/>
        <v>Afectat sau NU?</v>
      </c>
      <c r="BJ240" s="192" t="str">
        <f t="shared" si="1053"/>
        <v>-</v>
      </c>
      <c r="BK240" s="194" t="str">
        <f t="shared" si="1054"/>
        <v>-</v>
      </c>
      <c r="BL240" s="197" t="str">
        <f t="shared" si="1055"/>
        <v>Afectat sau NU?</v>
      </c>
      <c r="BM240" s="192" t="str">
        <f t="shared" si="1056"/>
        <v>-</v>
      </c>
      <c r="BN240" s="194" t="str">
        <f t="shared" si="1057"/>
        <v>-</v>
      </c>
    </row>
    <row r="241" spans="1:66" s="10" customFormat="1" ht="214.5" thickBot="1" x14ac:dyDescent="0.3">
      <c r="A241" s="123">
        <f t="shared" si="733"/>
        <v>225</v>
      </c>
      <c r="B241" s="124" t="s">
        <v>66</v>
      </c>
      <c r="C241" s="124" t="s">
        <v>86</v>
      </c>
      <c r="D241" s="125" t="s">
        <v>860</v>
      </c>
      <c r="E241" s="124">
        <v>20304</v>
      </c>
      <c r="F241" s="124" t="s">
        <v>68</v>
      </c>
      <c r="G241" s="124" t="s">
        <v>68</v>
      </c>
      <c r="H241" s="126">
        <v>649064.16</v>
      </c>
      <c r="I241" s="126">
        <v>558509.76</v>
      </c>
      <c r="J241" s="126">
        <v>649064.16</v>
      </c>
      <c r="K241" s="126">
        <v>558509.76</v>
      </c>
      <c r="L241" s="124" t="s">
        <v>86</v>
      </c>
      <c r="M241" s="124" t="s">
        <v>86</v>
      </c>
      <c r="N241" s="124" t="s">
        <v>861</v>
      </c>
      <c r="O241" s="124" t="s">
        <v>862</v>
      </c>
      <c r="P241" s="124" t="s">
        <v>86</v>
      </c>
      <c r="Q241" s="124" t="s">
        <v>86</v>
      </c>
      <c r="R241" s="124" t="s">
        <v>86</v>
      </c>
      <c r="S241" s="124" t="s">
        <v>86</v>
      </c>
      <c r="T241" s="124" t="s">
        <v>88</v>
      </c>
      <c r="U241" s="124" t="s">
        <v>863</v>
      </c>
      <c r="V241" s="124" t="s">
        <v>89</v>
      </c>
      <c r="W241" s="127" t="s">
        <v>86</v>
      </c>
      <c r="X241" s="128">
        <v>44341</v>
      </c>
      <c r="Y241" s="129">
        <v>0.34375</v>
      </c>
      <c r="Z241" s="128">
        <v>44341</v>
      </c>
      <c r="AA241" s="129">
        <v>0.85416666666666663</v>
      </c>
      <c r="AB241" s="124" t="s">
        <v>68</v>
      </c>
      <c r="AC241" s="124" t="s">
        <v>314</v>
      </c>
      <c r="AD241" s="130"/>
      <c r="AE241" s="343">
        <v>44341</v>
      </c>
      <c r="AF241" s="273">
        <v>0.34375</v>
      </c>
      <c r="AG241" s="274">
        <v>44341</v>
      </c>
      <c r="AH241" s="273">
        <v>0.73888888888888893</v>
      </c>
      <c r="AI241" s="274">
        <v>44341</v>
      </c>
      <c r="AJ241" s="273">
        <v>0.3576388888888889</v>
      </c>
      <c r="AK241" s="274">
        <v>44341</v>
      </c>
      <c r="AL241" s="273">
        <v>0.34861111111111115</v>
      </c>
      <c r="AM241" s="275" t="s">
        <v>864</v>
      </c>
      <c r="AN241" s="275" t="s">
        <v>313</v>
      </c>
      <c r="AO241" s="276"/>
      <c r="AP241" s="132" t="s">
        <v>86</v>
      </c>
      <c r="AQ241" s="77"/>
      <c r="AR241" s="115">
        <f t="shared" si="1040"/>
        <v>0.11666666669771075</v>
      </c>
      <c r="AS241" s="116">
        <f t="shared" si="1041"/>
        <v>1</v>
      </c>
      <c r="AT241" s="119">
        <f t="shared" si="1042"/>
        <v>1</v>
      </c>
      <c r="AU241" s="115">
        <f t="shared" si="1043"/>
        <v>0.33333333337213844</v>
      </c>
      <c r="AV241" s="116">
        <f t="shared" si="1044"/>
        <v>45</v>
      </c>
      <c r="AW241" s="117">
        <f t="shared" si="1045"/>
        <v>45</v>
      </c>
      <c r="AX241" s="118">
        <f t="shared" si="1046"/>
        <v>9.4833333333372138</v>
      </c>
      <c r="AY241" s="116">
        <f t="shared" si="1047"/>
        <v>0</v>
      </c>
      <c r="AZ241" s="117">
        <f t="shared" si="1048"/>
        <v>0</v>
      </c>
      <c r="BA241" s="64"/>
      <c r="BB241" s="64"/>
      <c r="BC241" s="64"/>
      <c r="BD241" s="64"/>
      <c r="BE241" s="64"/>
      <c r="BF241" s="120" t="str">
        <f t="shared" si="1049"/>
        <v/>
      </c>
      <c r="BG241" s="116" t="str">
        <f t="shared" si="1050"/>
        <v/>
      </c>
      <c r="BH241" s="119" t="str">
        <f t="shared" si="1051"/>
        <v/>
      </c>
      <c r="BI241" s="120" t="str">
        <f t="shared" si="1052"/>
        <v/>
      </c>
      <c r="BJ241" s="116" t="str">
        <f t="shared" si="1053"/>
        <v/>
      </c>
      <c r="BK241" s="117" t="str">
        <f t="shared" si="1054"/>
        <v/>
      </c>
      <c r="BL241" s="121" t="str">
        <f t="shared" si="1055"/>
        <v/>
      </c>
      <c r="BM241" s="116" t="str">
        <f t="shared" si="1056"/>
        <v/>
      </c>
      <c r="BN241" s="117" t="str">
        <f t="shared" si="1057"/>
        <v/>
      </c>
    </row>
    <row r="242" spans="1:66" s="10" customFormat="1" ht="243" thickBot="1" x14ac:dyDescent="0.3">
      <c r="A242" s="123">
        <f t="shared" si="733"/>
        <v>226</v>
      </c>
      <c r="B242" s="124" t="s">
        <v>66</v>
      </c>
      <c r="C242" s="124" t="s">
        <v>86</v>
      </c>
      <c r="D242" s="125" t="s">
        <v>865</v>
      </c>
      <c r="E242" s="124">
        <v>75828</v>
      </c>
      <c r="F242" s="124" t="s">
        <v>866</v>
      </c>
      <c r="G242" s="124" t="s">
        <v>324</v>
      </c>
      <c r="H242" s="126">
        <v>677419.66</v>
      </c>
      <c r="I242" s="126">
        <v>506159.21</v>
      </c>
      <c r="J242" s="126">
        <v>677419.66</v>
      </c>
      <c r="K242" s="126">
        <v>506159.21</v>
      </c>
      <c r="L242" s="124" t="s">
        <v>86</v>
      </c>
      <c r="M242" s="124" t="s">
        <v>86</v>
      </c>
      <c r="N242" s="124" t="s">
        <v>867</v>
      </c>
      <c r="O242" s="124" t="s">
        <v>868</v>
      </c>
      <c r="P242" s="124" t="s">
        <v>86</v>
      </c>
      <c r="Q242" s="124" t="s">
        <v>86</v>
      </c>
      <c r="R242" s="124" t="s">
        <v>86</v>
      </c>
      <c r="S242" s="124" t="s">
        <v>86</v>
      </c>
      <c r="T242" s="124" t="s">
        <v>88</v>
      </c>
      <c r="U242" s="124" t="s">
        <v>870</v>
      </c>
      <c r="V242" s="124" t="s">
        <v>129</v>
      </c>
      <c r="W242" s="127" t="s">
        <v>86</v>
      </c>
      <c r="X242" s="128">
        <v>44343</v>
      </c>
      <c r="Y242" s="129">
        <v>0.34027777777777773</v>
      </c>
      <c r="Z242" s="128">
        <v>44343</v>
      </c>
      <c r="AA242" s="129">
        <v>0.625</v>
      </c>
      <c r="AB242" s="124" t="s">
        <v>295</v>
      </c>
      <c r="AC242" s="124" t="s">
        <v>314</v>
      </c>
      <c r="AD242" s="130"/>
      <c r="AE242" s="343">
        <v>44343</v>
      </c>
      <c r="AF242" s="273">
        <v>0.34027777777777773</v>
      </c>
      <c r="AG242" s="274">
        <v>44343</v>
      </c>
      <c r="AH242" s="273">
        <v>0.60416666666666663</v>
      </c>
      <c r="AI242" s="274">
        <v>44343</v>
      </c>
      <c r="AJ242" s="273">
        <v>0.3527777777777778</v>
      </c>
      <c r="AK242" s="274">
        <v>44343</v>
      </c>
      <c r="AL242" s="273">
        <v>0.34722222222222227</v>
      </c>
      <c r="AM242" s="275" t="s">
        <v>869</v>
      </c>
      <c r="AN242" s="275" t="s">
        <v>313</v>
      </c>
      <c r="AO242" s="276"/>
      <c r="AP242" s="132" t="s">
        <v>86</v>
      </c>
      <c r="AQ242" s="77"/>
      <c r="AR242" s="115">
        <f t="shared" ref="AR242" si="1058">IF(B242="X",IF(AN242="","Afectat sau NU?",IF(AN242="DA",IF(((AK242+AL242)-(AE242+AF242))*24&lt;-720,"Neinformat",((AK242+AL242)-(AE242+AF242))*24),"Nu a fost afectat producator/consumator")),"")</f>
        <v>0.16666666651144624</v>
      </c>
      <c r="AS242" s="116">
        <f t="shared" ref="AS242" si="1059">IF(B242="X",IF(AN242="DA",IF(AR242&lt;6,LEN(TRIM(V242))-LEN(SUBSTITUTE(V242,CHAR(44),""))+1,0),"-"),"")</f>
        <v>1</v>
      </c>
      <c r="AT242" s="119">
        <f t="shared" ref="AT242" si="1060">IF(B242="X",IF(AN242="DA",LEN(TRIM(V242))-LEN(SUBSTITUTE(V242,CHAR(44),""))+1,"-"),"")</f>
        <v>1</v>
      </c>
      <c r="AU242" s="115">
        <f t="shared" ref="AU242" si="1061">IF(B242="X",IF(AN242="","Afectat sau NU?",IF(AN242="DA",IF(((AI242+AJ242)-(AE242+AF242))*24&lt;-720,"Neinformat",((AI242+AJ242)-(AE242+AF242))*24),"Nu a fost afectat producator/consumator")),"")</f>
        <v>0.29999999993015081</v>
      </c>
      <c r="AV242" s="116">
        <f t="shared" ref="AV242" si="1062">IF(B242="X",IF(AN242="DA",IF(AU242&lt;6,LEN(TRIM(U242))-LEN(SUBSTITUTE(U242,CHAR(44),""))+1,0),"-"),"")</f>
        <v>50</v>
      </c>
      <c r="AW242" s="117">
        <f t="shared" ref="AW242" si="1063">IF(B242="X",IF(AN242="DA",LEN(TRIM(U242))-LEN(SUBSTITUTE(U242,CHAR(44),""))+1,"-"),"")</f>
        <v>50</v>
      </c>
      <c r="AX242" s="118">
        <f t="shared" ref="AX242" si="1064">IF(B242="X",IF(AN242="","Afectat sau NU?",IF(AN242="DA",((AG242+AH242)-(AE242+AF242))*24,"Nu a fost afectat producator/consumator")),"")</f>
        <v>6.3333333331975155</v>
      </c>
      <c r="AY242" s="116">
        <f t="shared" ref="AY242" si="1065">IF(B242="X",IF(AN242="DA",IF(AX242&gt;24,IF(BA242="NU",0,LEN(TRIM(V242))-LEN(SUBSTITUTE(V242,CHAR(44),""))+1),0),"-"),"")</f>
        <v>0</v>
      </c>
      <c r="AZ242" s="117">
        <f t="shared" ref="AZ242" si="1066">IF(B242="X",IF(AN242="DA",IF(AX242&gt;24,LEN(TRIM(V242))-LEN(SUBSTITUTE(V242,CHAR(44),""))+1,0),"-"),"")</f>
        <v>0</v>
      </c>
      <c r="BA242" s="64"/>
      <c r="BB242" s="64"/>
      <c r="BC242" s="64"/>
      <c r="BD242" s="64"/>
      <c r="BE242" s="64"/>
      <c r="BF242" s="120" t="str">
        <f t="shared" ref="BF242" si="1067">IF(C242="X",IF(AN242="","Afectat sau NU?",IF(AN242="DA",IF(AK242="","Neinformat",NETWORKDAYS(AK242+AL242,AE242+AF242,$BS$2:$BS$14)-2),"Nu a fost afectat producator/consumator")),"")</f>
        <v/>
      </c>
      <c r="BG242" s="116" t="str">
        <f t="shared" ref="BG242" si="1068">IF(C242="X",IF(AN242="DA",IF(AND(BF242&gt;=5,AK242&lt;&gt;""),LEN(TRIM(V242))-LEN(SUBSTITUTE(V242,CHAR(44),""))+1,0),"-"),"")</f>
        <v/>
      </c>
      <c r="BH242" s="119" t="str">
        <f t="shared" ref="BH242" si="1069">IF(C242="X",IF(AN242="DA",LEN(TRIM(V242))-LEN(SUBSTITUTE(V242,CHAR(44),""))+1,"-"),"")</f>
        <v/>
      </c>
      <c r="BI242" s="120" t="str">
        <f t="shared" ref="BI242" si="1070">IF(C242="X",IF(AN242="","Afectat sau NU?",IF(AN242="DA",IF(AI242="","Neinformat",NETWORKDAYS(AI242+AJ242,AE242+AF242,$BS$2:$BS$14)-2),"Nu a fost afectat producator/consumator")),"")</f>
        <v/>
      </c>
      <c r="BJ242" s="116" t="str">
        <f t="shared" ref="BJ242" si="1071">IF(C242="X",IF(AN242="DA",IF(AND(BI242&gt;=5,AI242&lt;&gt;""),LEN(TRIM(U242))-LEN(SUBSTITUTE(U242,CHAR(44),""))+1,0),"-"),"")</f>
        <v/>
      </c>
      <c r="BK242" s="117" t="str">
        <f t="shared" ref="BK242" si="1072">IF(C242="X",IF(AN242="DA",LEN(TRIM(U242))-LEN(SUBSTITUTE(U242,CHAR(44),""))+1,"-"),"")</f>
        <v/>
      </c>
      <c r="BL242" s="121" t="str">
        <f t="shared" ref="BL242" si="1073">IF(C242="X",IF(AN242="","Afectat sau NU?",IF(AN242="DA",((AG242+AH242)-(Z242+AA242))*24,"Nu a fost afectat producator/consumator")),"")</f>
        <v/>
      </c>
      <c r="BM242" s="116" t="str">
        <f t="shared" ref="BM242" si="1074">IF(C242="X",IF(AN242&lt;&gt;"DA","-",IF(AND(AN242="DA",BL242&lt;=0),LEN(TRIM(V242))-LEN(SUBSTITUTE(V242,CHAR(44),""))+1+LEN(TRIM(U242))-LEN(SUBSTITUTE(U242,CHAR(44),""))+1,0)),"")</f>
        <v/>
      </c>
      <c r="BN242" s="117" t="str">
        <f t="shared" ref="BN242" si="1075">IF(C242="X",IF(AN242="DA",LEN(TRIM(V242))-LEN(SUBSTITUTE(V242,CHAR(44),""))+1+LEN(TRIM(U242))-LEN(SUBSTITUTE(U242,CHAR(44),""))+1,"-"),"")</f>
        <v/>
      </c>
    </row>
    <row r="243" spans="1:66" s="10" customFormat="1" ht="214.5" thickBot="1" x14ac:dyDescent="0.3">
      <c r="A243" s="123">
        <f t="shared" si="733"/>
        <v>227</v>
      </c>
      <c r="B243" s="124" t="s">
        <v>66</v>
      </c>
      <c r="C243" s="124" t="s">
        <v>86</v>
      </c>
      <c r="D243" s="125" t="s">
        <v>871</v>
      </c>
      <c r="E243" s="124">
        <v>20787</v>
      </c>
      <c r="F243" s="124" t="s">
        <v>846</v>
      </c>
      <c r="G243" s="124" t="s">
        <v>68</v>
      </c>
      <c r="H243" s="126">
        <v>629697.71</v>
      </c>
      <c r="I243" s="126">
        <v>580292.79</v>
      </c>
      <c r="J243" s="126">
        <v>629697.71</v>
      </c>
      <c r="K243" s="126">
        <v>580292.79</v>
      </c>
      <c r="L243" s="124" t="s">
        <v>86</v>
      </c>
      <c r="M243" s="124" t="s">
        <v>86</v>
      </c>
      <c r="N243" s="124" t="s">
        <v>845</v>
      </c>
      <c r="O243" s="124" t="s">
        <v>846</v>
      </c>
      <c r="P243" s="124" t="s">
        <v>86</v>
      </c>
      <c r="Q243" s="124" t="s">
        <v>86</v>
      </c>
      <c r="R243" s="124" t="s">
        <v>86</v>
      </c>
      <c r="S243" s="124" t="s">
        <v>86</v>
      </c>
      <c r="T243" s="124" t="s">
        <v>88</v>
      </c>
      <c r="U243" s="124" t="s">
        <v>863</v>
      </c>
      <c r="V243" s="124" t="s">
        <v>89</v>
      </c>
      <c r="W243" s="127" t="s">
        <v>86</v>
      </c>
      <c r="X243" s="128">
        <v>44343</v>
      </c>
      <c r="Y243" s="129">
        <v>0.375</v>
      </c>
      <c r="Z243" s="128">
        <v>44343</v>
      </c>
      <c r="AA243" s="129">
        <v>0.79166666666666663</v>
      </c>
      <c r="AB243" s="124" t="s">
        <v>68</v>
      </c>
      <c r="AC243" s="124" t="s">
        <v>314</v>
      </c>
      <c r="AD243" s="130"/>
      <c r="AE243" s="343">
        <v>44343</v>
      </c>
      <c r="AF243" s="273">
        <v>0.375</v>
      </c>
      <c r="AG243" s="274">
        <v>44343</v>
      </c>
      <c r="AH243" s="273">
        <v>0.75</v>
      </c>
      <c r="AI243" s="274">
        <v>44343</v>
      </c>
      <c r="AJ243" s="273">
        <v>0.3979166666666667</v>
      </c>
      <c r="AK243" s="274">
        <v>44343</v>
      </c>
      <c r="AL243" s="273">
        <v>0.38055555555555554</v>
      </c>
      <c r="AM243" s="275" t="s">
        <v>872</v>
      </c>
      <c r="AN243" s="275" t="s">
        <v>313</v>
      </c>
      <c r="AO243" s="276"/>
      <c r="AP243" s="132" t="s">
        <v>86</v>
      </c>
      <c r="AQ243" s="77"/>
      <c r="AR243" s="115">
        <f t="shared" ref="AR243:AR245" si="1076">IF(B243="X",IF(AN243="","Afectat sau NU?",IF(AN243="DA",IF(((AK243+AL243)-(AE243+AF243))*24&lt;-720,"Neinformat",((AK243+AL243)-(AE243+AF243))*24),"Nu a fost afectat producator/consumator")),"")</f>
        <v>0.13333333341870457</v>
      </c>
      <c r="AS243" s="116">
        <f t="shared" ref="AS243:AS245" si="1077">IF(B243="X",IF(AN243="DA",IF(AR243&lt;6,LEN(TRIM(V243))-LEN(SUBSTITUTE(V243,CHAR(44),""))+1,0),"-"),"")</f>
        <v>1</v>
      </c>
      <c r="AT243" s="119">
        <f t="shared" ref="AT243:AT245" si="1078">IF(B243="X",IF(AN243="DA",LEN(TRIM(V243))-LEN(SUBSTITUTE(V243,CHAR(44),""))+1,"-"),"")</f>
        <v>1</v>
      </c>
      <c r="AU243" s="115">
        <f t="shared" ref="AU243:AU245" si="1079">IF(B243="X",IF(AN243="","Afectat sau NU?",IF(AN243="DA",IF(((AI243+AJ243)-(AE243+AF243))*24&lt;-720,"Neinformat",((AI243+AJ243)-(AE243+AF243))*24),"Nu a fost afectat producator/consumator")),"")</f>
        <v>0.55000000004656613</v>
      </c>
      <c r="AV243" s="116">
        <f t="shared" ref="AV243:AV245" si="1080">IF(B243="X",IF(AN243="DA",IF(AU243&lt;6,LEN(TRIM(U243))-LEN(SUBSTITUTE(U243,CHAR(44),""))+1,0),"-"),"")</f>
        <v>45</v>
      </c>
      <c r="AW243" s="117">
        <f t="shared" ref="AW243:AW245" si="1081">IF(B243="X",IF(AN243="DA",LEN(TRIM(U243))-LEN(SUBSTITUTE(U243,CHAR(44),""))+1,"-"),"")</f>
        <v>45</v>
      </c>
      <c r="AX243" s="118">
        <f t="shared" ref="AX243:AX245" si="1082">IF(B243="X",IF(AN243="","Afectat sau NU?",IF(AN243="DA",((AG243+AH243)-(AE243+AF243))*24,"Nu a fost afectat producator/consumator")),"")</f>
        <v>9</v>
      </c>
      <c r="AY243" s="116">
        <f t="shared" ref="AY243:AY245" si="1083">IF(B243="X",IF(AN243="DA",IF(AX243&gt;24,IF(BA243="NU",0,LEN(TRIM(V243))-LEN(SUBSTITUTE(V243,CHAR(44),""))+1),0),"-"),"")</f>
        <v>0</v>
      </c>
      <c r="AZ243" s="117">
        <f t="shared" ref="AZ243:AZ245" si="1084">IF(B243="X",IF(AN243="DA",IF(AX243&gt;24,LEN(TRIM(V243))-LEN(SUBSTITUTE(V243,CHAR(44),""))+1,0),"-"),"")</f>
        <v>0</v>
      </c>
      <c r="BA243" s="64"/>
      <c r="BB243" s="64"/>
      <c r="BC243" s="64"/>
      <c r="BD243" s="64"/>
      <c r="BE243" s="64"/>
      <c r="BF243" s="120" t="str">
        <f t="shared" ref="BF243:BF245" si="1085">IF(C243="X",IF(AN243="","Afectat sau NU?",IF(AN243="DA",IF(AK243="","Neinformat",NETWORKDAYS(AK243+AL243,AE243+AF243,$BS$2:$BS$14)-2),"Nu a fost afectat producator/consumator")),"")</f>
        <v/>
      </c>
      <c r="BG243" s="116" t="str">
        <f t="shared" ref="BG243:BG245" si="1086">IF(C243="X",IF(AN243="DA",IF(AND(BF243&gt;=5,AK243&lt;&gt;""),LEN(TRIM(V243))-LEN(SUBSTITUTE(V243,CHAR(44),""))+1,0),"-"),"")</f>
        <v/>
      </c>
      <c r="BH243" s="119" t="str">
        <f t="shared" ref="BH243:BH245" si="1087">IF(C243="X",IF(AN243="DA",LEN(TRIM(V243))-LEN(SUBSTITUTE(V243,CHAR(44),""))+1,"-"),"")</f>
        <v/>
      </c>
      <c r="BI243" s="120" t="str">
        <f t="shared" ref="BI243:BI244" si="1088">IF(C243="X",IF(AN243="","Afectat sau NU?",IF(AN243="DA",IF(AI243="","Neinformat",NETWORKDAYS(AI243+AJ243,AE243+AF243,$BS$2:$BS$14)-2),"Nu a fost afectat producator/consumator")),"")</f>
        <v/>
      </c>
      <c r="BJ243" s="116" t="str">
        <f t="shared" ref="BJ243:BJ244" si="1089">IF(C243="X",IF(AN243="DA",IF(AND(BI243&gt;=5,AI243&lt;&gt;""),LEN(TRIM(U243))-LEN(SUBSTITUTE(U243,CHAR(44),""))+1,0),"-"),"")</f>
        <v/>
      </c>
      <c r="BK243" s="117" t="str">
        <f t="shared" ref="BK243:BK245" si="1090">IF(C243="X",IF(AN243="DA",LEN(TRIM(U243))-LEN(SUBSTITUTE(U243,CHAR(44),""))+1,"-"),"")</f>
        <v/>
      </c>
      <c r="BL243" s="139" t="str">
        <f t="shared" ref="BL243:BL245" si="1091">IF(C243="X",IF(AN243="","Afectat sau NU?",IF(AN243="DA",((AG243+AH243)-(Z243+AA243))*24,"Nu a fost afectat producator/consumator")),"")</f>
        <v/>
      </c>
      <c r="BM243" s="134" t="str">
        <f t="shared" ref="BM243:BM245" si="1092">IF(C243="X",IF(AN243&lt;&gt;"DA","-",IF(AND(AN243="DA",BL243&lt;=0),LEN(TRIM(V243))-LEN(SUBSTITUTE(V243,CHAR(44),""))+1+LEN(TRIM(U243))-LEN(SUBSTITUTE(U243,CHAR(44),""))+1,0)),"")</f>
        <v/>
      </c>
      <c r="BN243" s="135" t="str">
        <f t="shared" ref="BN243:BN245" si="1093">IF(C243="X",IF(AN243="DA",LEN(TRIM(V243))-LEN(SUBSTITUTE(V243,CHAR(44),""))+1+LEN(TRIM(U243))-LEN(SUBSTITUTE(U243,CHAR(44),""))+1,"-"),"")</f>
        <v/>
      </c>
    </row>
    <row r="244" spans="1:66" s="64" customFormat="1" x14ac:dyDescent="0.25">
      <c r="A244" s="66">
        <f t="shared" ref="A244:A252" si="1094">SUM(1,A243)</f>
        <v>228</v>
      </c>
      <c r="B244" s="67" t="s">
        <v>66</v>
      </c>
      <c r="C244" s="67" t="s">
        <v>86</v>
      </c>
      <c r="D244" s="68" t="s">
        <v>739</v>
      </c>
      <c r="E244" s="67">
        <v>144811</v>
      </c>
      <c r="F244" s="67" t="s">
        <v>93</v>
      </c>
      <c r="G244" s="67" t="s">
        <v>85</v>
      </c>
      <c r="H244" s="67">
        <v>420533.37</v>
      </c>
      <c r="I244" s="67">
        <v>493520.71</v>
      </c>
      <c r="J244" s="67">
        <v>420533.37</v>
      </c>
      <c r="K244" s="67">
        <v>493520.71</v>
      </c>
      <c r="L244" s="67" t="s">
        <v>86</v>
      </c>
      <c r="M244" s="67" t="s">
        <v>86</v>
      </c>
      <c r="N244" s="67" t="s">
        <v>86</v>
      </c>
      <c r="O244" s="67" t="s">
        <v>86</v>
      </c>
      <c r="P244" s="67" t="s">
        <v>86</v>
      </c>
      <c r="Q244" s="67" t="s">
        <v>86</v>
      </c>
      <c r="R244" s="67" t="s">
        <v>113</v>
      </c>
      <c r="S244" s="67" t="s">
        <v>93</v>
      </c>
      <c r="T244" s="67" t="s">
        <v>114</v>
      </c>
      <c r="U244" s="67" t="s">
        <v>115</v>
      </c>
      <c r="V244" s="67" t="s">
        <v>115</v>
      </c>
      <c r="W244" s="70" t="s">
        <v>86</v>
      </c>
      <c r="X244" s="71">
        <v>44343</v>
      </c>
      <c r="Y244" s="72">
        <v>0.72083333333333333</v>
      </c>
      <c r="Z244" s="71">
        <v>44343</v>
      </c>
      <c r="AA244" s="72">
        <v>0.77083333333333337</v>
      </c>
      <c r="AB244" s="67" t="s">
        <v>69</v>
      </c>
      <c r="AC244" s="67" t="s">
        <v>314</v>
      </c>
      <c r="AD244" s="73" t="s">
        <v>86</v>
      </c>
      <c r="AE244" s="356">
        <v>44343</v>
      </c>
      <c r="AF244" s="345">
        <v>0.72083333333333333</v>
      </c>
      <c r="AG244" s="344">
        <v>44343</v>
      </c>
      <c r="AH244" s="345">
        <v>0.76041666666666663</v>
      </c>
      <c r="AI244" s="344">
        <v>44343</v>
      </c>
      <c r="AJ244" s="345">
        <v>0.74791666666666667</v>
      </c>
      <c r="AK244" s="344">
        <v>44343</v>
      </c>
      <c r="AL244" s="345">
        <v>0.7270833333333333</v>
      </c>
      <c r="AM244" s="355" t="s">
        <v>86</v>
      </c>
      <c r="AN244" s="355" t="s">
        <v>313</v>
      </c>
      <c r="AO244" s="75"/>
      <c r="AP244" s="76" t="s">
        <v>86</v>
      </c>
      <c r="AQ244" s="77"/>
      <c r="AR244" s="78">
        <f t="shared" si="1076"/>
        <v>0.1499999999650754</v>
      </c>
      <c r="AS244" s="79">
        <f t="shared" si="1077"/>
        <v>1</v>
      </c>
      <c r="AT244" s="80">
        <f t="shared" si="1078"/>
        <v>1</v>
      </c>
      <c r="AU244" s="81">
        <f t="shared" si="1079"/>
        <v>0.65000000002328306</v>
      </c>
      <c r="AV244" s="79">
        <f t="shared" si="1080"/>
        <v>1</v>
      </c>
      <c r="AW244" s="82">
        <f t="shared" si="1081"/>
        <v>1</v>
      </c>
      <c r="AX244" s="78">
        <f t="shared" si="1082"/>
        <v>0.94999999995343387</v>
      </c>
      <c r="AY244" s="79">
        <f t="shared" si="1083"/>
        <v>0</v>
      </c>
      <c r="AZ244" s="80">
        <f t="shared" si="1084"/>
        <v>0</v>
      </c>
      <c r="BF244" s="83" t="str">
        <f t="shared" si="1085"/>
        <v/>
      </c>
      <c r="BG244" s="79" t="str">
        <f t="shared" si="1086"/>
        <v/>
      </c>
      <c r="BH244" s="80" t="str">
        <f t="shared" si="1087"/>
        <v/>
      </c>
      <c r="BI244" s="370" t="str">
        <f t="shared" si="1088"/>
        <v/>
      </c>
      <c r="BJ244" s="79" t="str">
        <f t="shared" si="1089"/>
        <v/>
      </c>
      <c r="BK244" s="82" t="str">
        <f t="shared" si="1090"/>
        <v/>
      </c>
      <c r="BL244" s="83" t="str">
        <f t="shared" si="1091"/>
        <v/>
      </c>
      <c r="BM244" s="79" t="str">
        <f t="shared" si="1092"/>
        <v/>
      </c>
      <c r="BN244" s="80" t="str">
        <f t="shared" si="1093"/>
        <v/>
      </c>
    </row>
    <row r="245" spans="1:66" s="64" customFormat="1" ht="214.5" thickBot="1" x14ac:dyDescent="0.3">
      <c r="A245" s="184">
        <f t="shared" si="1094"/>
        <v>229</v>
      </c>
      <c r="B245" s="185" t="s">
        <v>66</v>
      </c>
      <c r="C245" s="185" t="s">
        <v>86</v>
      </c>
      <c r="D245" s="186" t="s">
        <v>739</v>
      </c>
      <c r="E245" s="185">
        <v>144811</v>
      </c>
      <c r="F245" s="185" t="s">
        <v>93</v>
      </c>
      <c r="G245" s="185" t="s">
        <v>85</v>
      </c>
      <c r="H245" s="187">
        <v>422864.33</v>
      </c>
      <c r="I245" s="187">
        <v>492914.95</v>
      </c>
      <c r="J245" s="187">
        <v>422864.33</v>
      </c>
      <c r="K245" s="187">
        <v>492914.95</v>
      </c>
      <c r="L245" s="185" t="s">
        <v>86</v>
      </c>
      <c r="M245" s="185" t="s">
        <v>86</v>
      </c>
      <c r="N245" s="185" t="s">
        <v>112</v>
      </c>
      <c r="O245" s="185" t="s">
        <v>93</v>
      </c>
      <c r="P245" s="185" t="s">
        <v>86</v>
      </c>
      <c r="Q245" s="185" t="s">
        <v>86</v>
      </c>
      <c r="R245" s="185" t="s">
        <v>86</v>
      </c>
      <c r="S245" s="185" t="s">
        <v>86</v>
      </c>
      <c r="T245" s="185" t="s">
        <v>88</v>
      </c>
      <c r="U245" s="185" t="s">
        <v>874</v>
      </c>
      <c r="V245" s="185" t="s">
        <v>89</v>
      </c>
      <c r="W245" s="188" t="s">
        <v>86</v>
      </c>
      <c r="X245" s="112">
        <v>44343</v>
      </c>
      <c r="Y245" s="111">
        <v>0.72083333333333333</v>
      </c>
      <c r="Z245" s="112">
        <v>44343</v>
      </c>
      <c r="AA245" s="111">
        <v>0.77083333333333337</v>
      </c>
      <c r="AB245" s="185" t="s">
        <v>69</v>
      </c>
      <c r="AC245" s="185" t="s">
        <v>314</v>
      </c>
      <c r="AD245" s="189" t="s">
        <v>86</v>
      </c>
      <c r="AE245" s="359">
        <v>44343</v>
      </c>
      <c r="AF245" s="347">
        <v>0.72083333333333333</v>
      </c>
      <c r="AG245" s="346">
        <v>44343</v>
      </c>
      <c r="AH245" s="347">
        <v>0.76041666666666663</v>
      </c>
      <c r="AI245" s="346">
        <v>44343</v>
      </c>
      <c r="AJ245" s="347">
        <v>0.72916666666666663</v>
      </c>
      <c r="AK245" s="346">
        <v>44343</v>
      </c>
      <c r="AL245" s="347">
        <v>0.72499999999999998</v>
      </c>
      <c r="AM245" s="358" t="s">
        <v>86</v>
      </c>
      <c r="AN245" s="358" t="s">
        <v>313</v>
      </c>
      <c r="AO245" s="131"/>
      <c r="AP245" s="132" t="s">
        <v>86</v>
      </c>
      <c r="AQ245" s="77"/>
      <c r="AR245" s="115">
        <f t="shared" si="1076"/>
        <v>9.9999999976716936E-2</v>
      </c>
      <c r="AS245" s="116">
        <f t="shared" si="1077"/>
        <v>1</v>
      </c>
      <c r="AT245" s="117">
        <f t="shared" si="1078"/>
        <v>1</v>
      </c>
      <c r="AU245" s="118">
        <f t="shared" si="1079"/>
        <v>0.19999999995343387</v>
      </c>
      <c r="AV245" s="116">
        <f t="shared" si="1080"/>
        <v>45</v>
      </c>
      <c r="AW245" s="119">
        <f t="shared" si="1081"/>
        <v>45</v>
      </c>
      <c r="AX245" s="115">
        <f t="shared" si="1082"/>
        <v>0.94999999995343387</v>
      </c>
      <c r="AY245" s="116">
        <f t="shared" si="1083"/>
        <v>0</v>
      </c>
      <c r="AZ245" s="117">
        <f t="shared" si="1084"/>
        <v>0</v>
      </c>
      <c r="BF245" s="120" t="str">
        <f t="shared" si="1085"/>
        <v/>
      </c>
      <c r="BG245" s="116" t="str">
        <f t="shared" si="1086"/>
        <v/>
      </c>
      <c r="BH245" s="117" t="str">
        <f t="shared" si="1087"/>
        <v/>
      </c>
      <c r="BI245" s="121" t="str">
        <f>IF(C245="X",IF(AN245="","Afectat sau NU?",IF(AN245="DA",IF(AI245="","Neinformat",NETWORKDAYS(AI245+AJ245,AE245+AF245,$BS$2:$BS$14)-2),"Nu a fost afectat producator/consumator")),"")</f>
        <v/>
      </c>
      <c r="BJ245" s="116" t="str">
        <f>IF(C245="X",IF(AN245="DA",IF(AND(BI245&gt;=5,AI245&lt;&gt;""),LEN(TRIM(U245))-LEN(SUBSTITUTE(U245,CHAR(44),""))+1,0),"-"),"")</f>
        <v/>
      </c>
      <c r="BK245" s="119" t="str">
        <f t="shared" si="1090"/>
        <v/>
      </c>
      <c r="BL245" s="196" t="str">
        <f t="shared" si="1091"/>
        <v/>
      </c>
      <c r="BM245" s="192" t="str">
        <f t="shared" si="1092"/>
        <v/>
      </c>
      <c r="BN245" s="194" t="str">
        <f t="shared" si="1093"/>
        <v/>
      </c>
    </row>
    <row r="246" spans="1:66" s="64" customFormat="1" ht="72" thickBot="1" x14ac:dyDescent="0.3">
      <c r="A246" s="184">
        <f t="shared" si="1094"/>
        <v>230</v>
      </c>
      <c r="B246" s="185" t="s">
        <v>66</v>
      </c>
      <c r="C246" s="185" t="s">
        <v>86</v>
      </c>
      <c r="D246" s="186" t="s">
        <v>882</v>
      </c>
      <c r="E246" s="185">
        <v>101154</v>
      </c>
      <c r="F246" s="185" t="s">
        <v>876</v>
      </c>
      <c r="G246" s="185" t="s">
        <v>119</v>
      </c>
      <c r="H246" s="187">
        <v>593357.13</v>
      </c>
      <c r="I246" s="187">
        <v>315818.77</v>
      </c>
      <c r="J246" s="187">
        <v>593357.13</v>
      </c>
      <c r="K246" s="187">
        <v>315818.77</v>
      </c>
      <c r="L246" s="185" t="s">
        <v>86</v>
      </c>
      <c r="M246" s="185" t="s">
        <v>86</v>
      </c>
      <c r="N246" s="185" t="s">
        <v>877</v>
      </c>
      <c r="O246" s="185" t="s">
        <v>876</v>
      </c>
      <c r="P246" s="185" t="s">
        <v>86</v>
      </c>
      <c r="Q246" s="185" t="s">
        <v>86</v>
      </c>
      <c r="R246" s="185" t="s">
        <v>86</v>
      </c>
      <c r="S246" s="185" t="s">
        <v>86</v>
      </c>
      <c r="T246" s="185" t="s">
        <v>88</v>
      </c>
      <c r="U246" s="185" t="s">
        <v>884</v>
      </c>
      <c r="V246" s="185" t="s">
        <v>883</v>
      </c>
      <c r="W246" s="188" t="s">
        <v>86</v>
      </c>
      <c r="X246" s="112">
        <v>44356</v>
      </c>
      <c r="Y246" s="111">
        <v>0.58680555555555558</v>
      </c>
      <c r="Z246" s="112">
        <v>44356</v>
      </c>
      <c r="AA246" s="111">
        <v>0.70833333333333337</v>
      </c>
      <c r="AB246" s="185" t="s">
        <v>71</v>
      </c>
      <c r="AC246" s="185" t="s">
        <v>314</v>
      </c>
      <c r="AD246" s="189" t="s">
        <v>86</v>
      </c>
      <c r="AE246" s="359">
        <v>44356</v>
      </c>
      <c r="AF246" s="347">
        <v>0.58680555555555558</v>
      </c>
      <c r="AG246" s="346">
        <v>44356</v>
      </c>
      <c r="AH246" s="347">
        <v>0.64236111111111105</v>
      </c>
      <c r="AI246" s="346">
        <v>44356</v>
      </c>
      <c r="AJ246" s="347">
        <v>0.63263888888888886</v>
      </c>
      <c r="AK246" s="346">
        <v>44356</v>
      </c>
      <c r="AL246" s="347">
        <v>0.62777777777777777</v>
      </c>
      <c r="AM246" s="358" t="s">
        <v>86</v>
      </c>
      <c r="AN246" s="358" t="s">
        <v>313</v>
      </c>
      <c r="AO246" s="131"/>
      <c r="AP246" s="132" t="s">
        <v>86</v>
      </c>
      <c r="AQ246" s="77"/>
      <c r="AR246" s="115">
        <f t="shared" ref="AR246" si="1095">IF(B246="X",IF(AN246="","Afectat sau NU?",IF(AN246="DA",IF(((AK246+AL246)-(AE246+AF246))*24&lt;-720,"Neinformat",((AK246+AL246)-(AE246+AF246))*24),"Nu a fost afectat producator/consumator")),"")</f>
        <v>0.9833333333954215</v>
      </c>
      <c r="AS246" s="116">
        <f t="shared" ref="AS246" si="1096">IF(B246="X",IF(AN246="DA",IF(AR246&lt;6,LEN(TRIM(V246))-LEN(SUBSTITUTE(V246,CHAR(44),""))+1,0),"-"),"")</f>
        <v>1</v>
      </c>
      <c r="AT246" s="117">
        <f t="shared" ref="AT246" si="1097">IF(B246="X",IF(AN246="DA",LEN(TRIM(V246))-LEN(SUBSTITUTE(V246,CHAR(44),""))+1,"-"),"")</f>
        <v>1</v>
      </c>
      <c r="AU246" s="118">
        <f t="shared" ref="AU246" si="1098">IF(B246="X",IF(AN246="","Afectat sau NU?",IF(AN246="DA",IF(((AI246+AJ246)-(AE246+AF246))*24&lt;-720,"Neinformat",((AI246+AJ246)-(AE246+AF246))*24),"Nu a fost afectat producator/consumator")),"")</f>
        <v>1.1000000000931323</v>
      </c>
      <c r="AV246" s="116">
        <f t="shared" ref="AV246" si="1099">IF(B246="X",IF(AN246="DA",IF(AU246&lt;6,LEN(TRIM(U246))-LEN(SUBSTITUTE(U246,CHAR(44),""))+1,0),"-"),"")</f>
        <v>15</v>
      </c>
      <c r="AW246" s="119">
        <f t="shared" ref="AW246" si="1100">IF(B246="X",IF(AN246="DA",LEN(TRIM(U246))-LEN(SUBSTITUTE(U246,CHAR(44),""))+1,"-"),"")</f>
        <v>15</v>
      </c>
      <c r="AX246" s="115">
        <f t="shared" ref="AX246" si="1101">IF(B246="X",IF(AN246="","Afectat sau NU?",IF(AN246="DA",((AG246+AH246)-(AE246+AF246))*24,"Nu a fost afectat producator/consumator")),"")</f>
        <v>1.3333333333139308</v>
      </c>
      <c r="AY246" s="116">
        <f t="shared" ref="AY246" si="1102">IF(B246="X",IF(AN246="DA",IF(AX246&gt;24,IF(BA246="NU",0,LEN(TRIM(V246))-LEN(SUBSTITUTE(V246,CHAR(44),""))+1),0),"-"),"")</f>
        <v>0</v>
      </c>
      <c r="AZ246" s="117">
        <f t="shared" ref="AZ246" si="1103">IF(B246="X",IF(AN246="DA",IF(AX246&gt;24,LEN(TRIM(V246))-LEN(SUBSTITUTE(V246,CHAR(44),""))+1,0),"-"),"")</f>
        <v>0</v>
      </c>
      <c r="BF246" s="120" t="str">
        <f t="shared" ref="BF246" si="1104">IF(C246="X",IF(AN246="","Afectat sau NU?",IF(AN246="DA",IF(AK246="","Neinformat",NETWORKDAYS(AK246+AL246,AE246+AF246,$BS$2:$BS$14)-2),"Nu a fost afectat producator/consumator")),"")</f>
        <v/>
      </c>
      <c r="BG246" s="116" t="str">
        <f t="shared" ref="BG246" si="1105">IF(C246="X",IF(AN246="DA",IF(AND(BF246&gt;=5,AK246&lt;&gt;""),LEN(TRIM(V246))-LEN(SUBSTITUTE(V246,CHAR(44),""))+1,0),"-"),"")</f>
        <v/>
      </c>
      <c r="BH246" s="117" t="str">
        <f t="shared" ref="BH246" si="1106">IF(C246="X",IF(AN246="DA",LEN(TRIM(V246))-LEN(SUBSTITUTE(V246,CHAR(44),""))+1,"-"),"")</f>
        <v/>
      </c>
      <c r="BI246" s="121" t="str">
        <f>IF(C246="X",IF(AN246="","Afectat sau NU?",IF(AN246="DA",IF(AI246="","Neinformat",NETWORKDAYS(AI246+AJ246,AE246+AF246,$BS$2:$BS$14)-2),"Nu a fost afectat producator/consumator")),"")</f>
        <v/>
      </c>
      <c r="BJ246" s="116" t="str">
        <f>IF(C246="X",IF(AN246="DA",IF(AND(BI246&gt;=5,AI246&lt;&gt;""),LEN(TRIM(U246))-LEN(SUBSTITUTE(U246,CHAR(44),""))+1,0),"-"),"")</f>
        <v/>
      </c>
      <c r="BK246" s="119" t="str">
        <f t="shared" ref="BK246" si="1107">IF(C246="X",IF(AN246="DA",LEN(TRIM(U246))-LEN(SUBSTITUTE(U246,CHAR(44),""))+1,"-"),"")</f>
        <v/>
      </c>
      <c r="BL246" s="196" t="str">
        <f t="shared" ref="BL246" si="1108">IF(C246="X",IF(AN246="","Afectat sau NU?",IF(AN246="DA",((AG246+AH246)-(Z246+AA246))*24,"Nu a fost afectat producator/consumator")),"")</f>
        <v/>
      </c>
      <c r="BM246" s="192" t="str">
        <f t="shared" ref="BM246" si="1109">IF(C246="X",IF(AN246&lt;&gt;"DA","-",IF(AND(AN246="DA",BL246&lt;=0),LEN(TRIM(V246))-LEN(SUBSTITUTE(V246,CHAR(44),""))+1+LEN(TRIM(U246))-LEN(SUBSTITUTE(U246,CHAR(44),""))+1,0)),"")</f>
        <v/>
      </c>
      <c r="BN246" s="194" t="str">
        <f t="shared" ref="BN246" si="1110">IF(C246="X",IF(AN246="DA",LEN(TRIM(V246))-LEN(SUBSTITUTE(V246,CHAR(44),""))+1+LEN(TRIM(U246))-LEN(SUBSTITUTE(U246,CHAR(44),""))+1,"-"),"")</f>
        <v/>
      </c>
    </row>
    <row r="247" spans="1:66" s="64" customFormat="1" ht="15" thickBot="1" x14ac:dyDescent="0.3">
      <c r="A247" s="184">
        <f t="shared" si="1094"/>
        <v>231</v>
      </c>
      <c r="B247" s="185" t="s">
        <v>86</v>
      </c>
      <c r="C247" s="185" t="s">
        <v>66</v>
      </c>
      <c r="D247" s="186" t="s">
        <v>886</v>
      </c>
      <c r="E247" s="185">
        <v>116812</v>
      </c>
      <c r="F247" s="185" t="s">
        <v>887</v>
      </c>
      <c r="G247" s="185" t="s">
        <v>148</v>
      </c>
      <c r="H247" s="187">
        <v>483817.04</v>
      </c>
      <c r="I247" s="187">
        <v>543327.49</v>
      </c>
      <c r="J247" s="187">
        <v>483817.04</v>
      </c>
      <c r="K247" s="187">
        <v>543327.49</v>
      </c>
      <c r="L247" s="185" t="s">
        <v>86</v>
      </c>
      <c r="M247" s="185" t="s">
        <v>86</v>
      </c>
      <c r="N247" s="185" t="s">
        <v>888</v>
      </c>
      <c r="O247" s="185" t="s">
        <v>887</v>
      </c>
      <c r="P247" s="185" t="s">
        <v>86</v>
      </c>
      <c r="Q247" s="185" t="s">
        <v>86</v>
      </c>
      <c r="R247" s="185" t="s">
        <v>86</v>
      </c>
      <c r="S247" s="185" t="s">
        <v>86</v>
      </c>
      <c r="T247" s="185" t="s">
        <v>88</v>
      </c>
      <c r="U247" s="185"/>
      <c r="V247" s="185" t="s">
        <v>89</v>
      </c>
      <c r="W247" s="188" t="s">
        <v>639</v>
      </c>
      <c r="X247" s="112"/>
      <c r="Y247" s="111"/>
      <c r="Z247" s="112"/>
      <c r="AA247" s="111"/>
      <c r="AB247" s="185" t="s">
        <v>78</v>
      </c>
      <c r="AC247" s="185"/>
      <c r="AD247" s="189" t="s">
        <v>86</v>
      </c>
      <c r="AE247" s="198"/>
      <c r="AF247" s="129"/>
      <c r="AG247" s="128"/>
      <c r="AH247" s="129"/>
      <c r="AI247" s="128"/>
      <c r="AJ247" s="129"/>
      <c r="AK247" s="128"/>
      <c r="AL247" s="129"/>
      <c r="AM247" s="131"/>
      <c r="AN247" s="131"/>
      <c r="AO247" s="131"/>
      <c r="AP247" s="132" t="s">
        <v>195</v>
      </c>
      <c r="AQ247" s="77"/>
      <c r="AR247" s="115" t="str">
        <f t="shared" ref="AR247:AR249" si="1111">IF(B247="X",IF(AN247="","Afectat sau NU?",IF(AN247="DA",IF(((AK247+AL247)-(AE247+AF247))*24&lt;-720,"Neinformat",((AK247+AL247)-(AE247+AF247))*24),"Nu a fost afectat producator/consumator")),"")</f>
        <v/>
      </c>
      <c r="AS247" s="116" t="str">
        <f t="shared" ref="AS247:AS249" si="1112">IF(B247="X",IF(AN247="DA",IF(AR247&lt;6,LEN(TRIM(V247))-LEN(SUBSTITUTE(V247,CHAR(44),""))+1,0),"-"),"")</f>
        <v/>
      </c>
      <c r="AT247" s="117" t="str">
        <f t="shared" ref="AT247:AT249" si="1113">IF(B247="X",IF(AN247="DA",LEN(TRIM(V247))-LEN(SUBSTITUTE(V247,CHAR(44),""))+1,"-"),"")</f>
        <v/>
      </c>
      <c r="AU247" s="118" t="str">
        <f t="shared" ref="AU247:AU249" si="1114">IF(B247="X",IF(AN247="","Afectat sau NU?",IF(AN247="DA",IF(((AI247+AJ247)-(AE247+AF247))*24&lt;-720,"Neinformat",((AI247+AJ247)-(AE247+AF247))*24),"Nu a fost afectat producator/consumator")),"")</f>
        <v/>
      </c>
      <c r="AV247" s="116" t="str">
        <f t="shared" ref="AV247:AV249" si="1115">IF(B247="X",IF(AN247="DA",IF(AU247&lt;6,LEN(TRIM(U247))-LEN(SUBSTITUTE(U247,CHAR(44),""))+1,0),"-"),"")</f>
        <v/>
      </c>
      <c r="AW247" s="119" t="str">
        <f t="shared" ref="AW247:AW249" si="1116">IF(B247="X",IF(AN247="DA",LEN(TRIM(U247))-LEN(SUBSTITUTE(U247,CHAR(44),""))+1,"-"),"")</f>
        <v/>
      </c>
      <c r="AX247" s="115" t="str">
        <f t="shared" ref="AX247:AX249" si="1117">IF(B247="X",IF(AN247="","Afectat sau NU?",IF(AN247="DA",((AG247+AH247)-(AE247+AF247))*24,"Nu a fost afectat producator/consumator")),"")</f>
        <v/>
      </c>
      <c r="AY247" s="116" t="str">
        <f t="shared" ref="AY247:AY249" si="1118">IF(B247="X",IF(AN247="DA",IF(AX247&gt;24,IF(BA247="NU",0,LEN(TRIM(V247))-LEN(SUBSTITUTE(V247,CHAR(44),""))+1),0),"-"),"")</f>
        <v/>
      </c>
      <c r="AZ247" s="117" t="str">
        <f t="shared" ref="AZ247:AZ249" si="1119">IF(B247="X",IF(AN247="DA",IF(AX247&gt;24,LEN(TRIM(V247))-LEN(SUBSTITUTE(V247,CHAR(44),""))+1,0),"-"),"")</f>
        <v/>
      </c>
      <c r="BF247" s="120" t="str">
        <f t="shared" ref="BF247:BF249" si="1120">IF(C247="X",IF(AN247="","Afectat sau NU?",IF(AN247="DA",IF(AK247="","Neinformat",NETWORKDAYS(AK247+AL247,AE247+AF247,$BS$2:$BS$14)-2),"Nu a fost afectat producator/consumator")),"")</f>
        <v>Afectat sau NU?</v>
      </c>
      <c r="BG247" s="116" t="str">
        <f t="shared" ref="BG247:BG249" si="1121">IF(C247="X",IF(AN247="DA",IF(AND(BF247&gt;=5,AK247&lt;&gt;""),LEN(TRIM(V247))-LEN(SUBSTITUTE(V247,CHAR(44),""))+1,0),"-"),"")</f>
        <v>-</v>
      </c>
      <c r="BH247" s="117" t="str">
        <f t="shared" ref="BH247:BH249" si="1122">IF(C247="X",IF(AN247="DA",LEN(TRIM(V247))-LEN(SUBSTITUTE(V247,CHAR(44),""))+1,"-"),"")</f>
        <v>-</v>
      </c>
      <c r="BI247" s="121" t="str">
        <f t="shared" ref="BI247:BI249" si="1123">IF(C247="X",IF(AN247="","Afectat sau NU?",IF(AN247="DA",IF(AI247="","Neinformat",NETWORKDAYS(AI247+AJ247,AE247+AF247,$BS$2:$BS$14)-2),"Nu a fost afectat producator/consumator")),"")</f>
        <v>Afectat sau NU?</v>
      </c>
      <c r="BJ247" s="116" t="str">
        <f t="shared" ref="BJ247:BJ249" si="1124">IF(C247="X",IF(AN247="DA",IF(AND(BI247&gt;=5,AI247&lt;&gt;""),LEN(TRIM(U247))-LEN(SUBSTITUTE(U247,CHAR(44),""))+1,0),"-"),"")</f>
        <v>-</v>
      </c>
      <c r="BK247" s="119" t="str">
        <f t="shared" ref="BK247:BK249" si="1125">IF(C247="X",IF(AN247="DA",LEN(TRIM(U247))-LEN(SUBSTITUTE(U247,CHAR(44),""))+1,"-"),"")</f>
        <v>-</v>
      </c>
      <c r="BL247" s="196" t="str">
        <f t="shared" ref="BL247:BL249" si="1126">IF(C247="X",IF(AN247="","Afectat sau NU?",IF(AN247="DA",((AG247+AH247)-(Z247+AA247))*24,"Nu a fost afectat producator/consumator")),"")</f>
        <v>Afectat sau NU?</v>
      </c>
      <c r="BM247" s="192" t="str">
        <f t="shared" ref="BM247:BM249" si="1127">IF(C247="X",IF(AN247&lt;&gt;"DA","-",IF(AND(AN247="DA",BL247&lt;=0),LEN(TRIM(V247))-LEN(SUBSTITUTE(V247,CHAR(44),""))+1+LEN(TRIM(U247))-LEN(SUBSTITUTE(U247,CHAR(44),""))+1,0)),"")</f>
        <v>-</v>
      </c>
      <c r="BN247" s="194" t="str">
        <f t="shared" ref="BN247:BN249" si="1128">IF(C247="X",IF(AN247="DA",LEN(TRIM(V247))-LEN(SUBSTITUTE(V247,CHAR(44),""))+1+LEN(TRIM(U247))-LEN(SUBSTITUTE(U247,CHAR(44),""))+1,"-"),"")</f>
        <v>-</v>
      </c>
    </row>
    <row r="248" spans="1:66" s="64" customFormat="1" ht="15" thickBot="1" x14ac:dyDescent="0.3">
      <c r="A248" s="184">
        <f t="shared" si="1094"/>
        <v>232</v>
      </c>
      <c r="B248" s="185" t="s">
        <v>86</v>
      </c>
      <c r="C248" s="185" t="s">
        <v>66</v>
      </c>
      <c r="D248" s="186" t="s">
        <v>889</v>
      </c>
      <c r="E248" s="185">
        <v>85216</v>
      </c>
      <c r="F248" s="185" t="s">
        <v>890</v>
      </c>
      <c r="G248" s="185" t="s">
        <v>410</v>
      </c>
      <c r="H248" s="187">
        <v>510974.58</v>
      </c>
      <c r="I248" s="187">
        <v>529794.75</v>
      </c>
      <c r="J248" s="187">
        <v>510974.58</v>
      </c>
      <c r="K248" s="187">
        <v>529794.75</v>
      </c>
      <c r="L248" s="185" t="s">
        <v>86</v>
      </c>
      <c r="M248" s="185" t="s">
        <v>86</v>
      </c>
      <c r="N248" s="185" t="s">
        <v>891</v>
      </c>
      <c r="O248" s="185" t="s">
        <v>890</v>
      </c>
      <c r="P248" s="185" t="s">
        <v>86</v>
      </c>
      <c r="Q248" s="185" t="s">
        <v>86</v>
      </c>
      <c r="R248" s="185" t="s">
        <v>86</v>
      </c>
      <c r="S248" s="185" t="s">
        <v>86</v>
      </c>
      <c r="T248" s="185" t="s">
        <v>88</v>
      </c>
      <c r="U248" s="185"/>
      <c r="V248" s="185" t="s">
        <v>892</v>
      </c>
      <c r="W248" s="188" t="s">
        <v>639</v>
      </c>
      <c r="X248" s="112"/>
      <c r="Y248" s="111"/>
      <c r="Z248" s="112"/>
      <c r="AA248" s="111"/>
      <c r="AB248" s="185" t="s">
        <v>78</v>
      </c>
      <c r="AC248" s="185"/>
      <c r="AD248" s="189" t="s">
        <v>86</v>
      </c>
      <c r="AE248" s="198"/>
      <c r="AF248" s="129"/>
      <c r="AG248" s="128"/>
      <c r="AH248" s="129"/>
      <c r="AI248" s="128"/>
      <c r="AJ248" s="129"/>
      <c r="AK248" s="128"/>
      <c r="AL248" s="129"/>
      <c r="AM248" s="131"/>
      <c r="AN248" s="131"/>
      <c r="AO248" s="131"/>
      <c r="AP248" s="132" t="s">
        <v>195</v>
      </c>
      <c r="AQ248" s="77"/>
      <c r="AR248" s="115" t="str">
        <f t="shared" si="1111"/>
        <v/>
      </c>
      <c r="AS248" s="116" t="str">
        <f t="shared" si="1112"/>
        <v/>
      </c>
      <c r="AT248" s="117" t="str">
        <f t="shared" si="1113"/>
        <v/>
      </c>
      <c r="AU248" s="118" t="str">
        <f t="shared" si="1114"/>
        <v/>
      </c>
      <c r="AV248" s="116" t="str">
        <f t="shared" si="1115"/>
        <v/>
      </c>
      <c r="AW248" s="119" t="str">
        <f t="shared" si="1116"/>
        <v/>
      </c>
      <c r="AX248" s="115" t="str">
        <f t="shared" si="1117"/>
        <v/>
      </c>
      <c r="AY248" s="116" t="str">
        <f t="shared" si="1118"/>
        <v/>
      </c>
      <c r="AZ248" s="117" t="str">
        <f t="shared" si="1119"/>
        <v/>
      </c>
      <c r="BF248" s="120" t="str">
        <f t="shared" si="1120"/>
        <v>Afectat sau NU?</v>
      </c>
      <c r="BG248" s="116" t="str">
        <f t="shared" si="1121"/>
        <v>-</v>
      </c>
      <c r="BH248" s="117" t="str">
        <f t="shared" si="1122"/>
        <v>-</v>
      </c>
      <c r="BI248" s="121" t="str">
        <f t="shared" si="1123"/>
        <v>Afectat sau NU?</v>
      </c>
      <c r="BJ248" s="116" t="str">
        <f t="shared" si="1124"/>
        <v>-</v>
      </c>
      <c r="BK248" s="119" t="str">
        <f t="shared" si="1125"/>
        <v>-</v>
      </c>
      <c r="BL248" s="196" t="str">
        <f t="shared" si="1126"/>
        <v>Afectat sau NU?</v>
      </c>
      <c r="BM248" s="192" t="str">
        <f t="shared" si="1127"/>
        <v>-</v>
      </c>
      <c r="BN248" s="194" t="str">
        <f t="shared" si="1128"/>
        <v>-</v>
      </c>
    </row>
    <row r="249" spans="1:66" s="64" customFormat="1" ht="15" thickBot="1" x14ac:dyDescent="0.3">
      <c r="A249" s="184">
        <f t="shared" si="1094"/>
        <v>233</v>
      </c>
      <c r="B249" s="185" t="s">
        <v>86</v>
      </c>
      <c r="C249" s="185" t="s">
        <v>66</v>
      </c>
      <c r="D249" s="186" t="s">
        <v>889</v>
      </c>
      <c r="E249" s="185">
        <v>120263</v>
      </c>
      <c r="F249" s="185" t="s">
        <v>894</v>
      </c>
      <c r="G249" s="185" t="s">
        <v>148</v>
      </c>
      <c r="H249" s="187">
        <v>494351.98</v>
      </c>
      <c r="I249" s="187">
        <v>527481.18000000005</v>
      </c>
      <c r="J249" s="187">
        <v>494351.98</v>
      </c>
      <c r="K249" s="187">
        <v>527481.18000000005</v>
      </c>
      <c r="L249" s="185" t="s">
        <v>86</v>
      </c>
      <c r="M249" s="185" t="s">
        <v>86</v>
      </c>
      <c r="N249" s="185" t="s">
        <v>893</v>
      </c>
      <c r="O249" s="185" t="s">
        <v>894</v>
      </c>
      <c r="P249" s="185" t="s">
        <v>86</v>
      </c>
      <c r="Q249" s="185" t="s">
        <v>86</v>
      </c>
      <c r="R249" s="185" t="s">
        <v>86</v>
      </c>
      <c r="S249" s="185" t="s">
        <v>86</v>
      </c>
      <c r="T249" s="185" t="s">
        <v>88</v>
      </c>
      <c r="U249" s="185"/>
      <c r="V249" s="185" t="s">
        <v>89</v>
      </c>
      <c r="W249" s="188" t="s">
        <v>639</v>
      </c>
      <c r="X249" s="112"/>
      <c r="Y249" s="111"/>
      <c r="Z249" s="112"/>
      <c r="AA249" s="111"/>
      <c r="AB249" s="185" t="s">
        <v>78</v>
      </c>
      <c r="AC249" s="185"/>
      <c r="AD249" s="189" t="s">
        <v>86</v>
      </c>
      <c r="AE249" s="198"/>
      <c r="AF249" s="129"/>
      <c r="AG249" s="128"/>
      <c r="AH249" s="129"/>
      <c r="AI249" s="128"/>
      <c r="AJ249" s="129"/>
      <c r="AK249" s="128"/>
      <c r="AL249" s="129"/>
      <c r="AM249" s="131"/>
      <c r="AN249" s="131"/>
      <c r="AO249" s="131"/>
      <c r="AP249" s="132" t="s">
        <v>195</v>
      </c>
      <c r="AQ249" s="77"/>
      <c r="AR249" s="115" t="str">
        <f t="shared" si="1111"/>
        <v/>
      </c>
      <c r="AS249" s="116" t="str">
        <f t="shared" si="1112"/>
        <v/>
      </c>
      <c r="AT249" s="117" t="str">
        <f t="shared" si="1113"/>
        <v/>
      </c>
      <c r="AU249" s="118" t="str">
        <f t="shared" si="1114"/>
        <v/>
      </c>
      <c r="AV249" s="116" t="str">
        <f t="shared" si="1115"/>
        <v/>
      </c>
      <c r="AW249" s="119" t="str">
        <f t="shared" si="1116"/>
        <v/>
      </c>
      <c r="AX249" s="115" t="str">
        <f t="shared" si="1117"/>
        <v/>
      </c>
      <c r="AY249" s="116" t="str">
        <f t="shared" si="1118"/>
        <v/>
      </c>
      <c r="AZ249" s="117" t="str">
        <f t="shared" si="1119"/>
        <v/>
      </c>
      <c r="BF249" s="120" t="str">
        <f t="shared" si="1120"/>
        <v>Afectat sau NU?</v>
      </c>
      <c r="BG249" s="116" t="str">
        <f t="shared" si="1121"/>
        <v>-</v>
      </c>
      <c r="BH249" s="117" t="str">
        <f t="shared" si="1122"/>
        <v>-</v>
      </c>
      <c r="BI249" s="121" t="str">
        <f t="shared" si="1123"/>
        <v>Afectat sau NU?</v>
      </c>
      <c r="BJ249" s="116" t="str">
        <f t="shared" si="1124"/>
        <v>-</v>
      </c>
      <c r="BK249" s="119" t="str">
        <f t="shared" si="1125"/>
        <v>-</v>
      </c>
      <c r="BL249" s="196" t="str">
        <f t="shared" si="1126"/>
        <v>Afectat sau NU?</v>
      </c>
      <c r="BM249" s="192" t="str">
        <f t="shared" si="1127"/>
        <v>-</v>
      </c>
      <c r="BN249" s="194" t="str">
        <f t="shared" si="1128"/>
        <v>-</v>
      </c>
    </row>
    <row r="250" spans="1:66" s="64" customFormat="1" ht="15" thickBot="1" x14ac:dyDescent="0.3">
      <c r="A250" s="184">
        <f t="shared" si="1094"/>
        <v>234</v>
      </c>
      <c r="B250" s="185" t="s">
        <v>86</v>
      </c>
      <c r="C250" s="185" t="s">
        <v>66</v>
      </c>
      <c r="D250" s="186" t="s">
        <v>900</v>
      </c>
      <c r="E250" s="185">
        <v>41630</v>
      </c>
      <c r="F250" s="185" t="s">
        <v>232</v>
      </c>
      <c r="G250" s="185" t="s">
        <v>78</v>
      </c>
      <c r="H250" s="187">
        <v>523056.64000000001</v>
      </c>
      <c r="I250" s="187">
        <v>457084.35</v>
      </c>
      <c r="J250" s="187">
        <v>523056.64000000001</v>
      </c>
      <c r="K250" s="187">
        <v>457084.35</v>
      </c>
      <c r="L250" s="185" t="s">
        <v>86</v>
      </c>
      <c r="M250" s="185" t="s">
        <v>86</v>
      </c>
      <c r="N250" s="185" t="s">
        <v>233</v>
      </c>
      <c r="O250" s="185" t="s">
        <v>232</v>
      </c>
      <c r="P250" s="185" t="s">
        <v>86</v>
      </c>
      <c r="Q250" s="185" t="s">
        <v>86</v>
      </c>
      <c r="R250" s="185" t="s">
        <v>86</v>
      </c>
      <c r="S250" s="185" t="s">
        <v>86</v>
      </c>
      <c r="T250" s="185" t="s">
        <v>88</v>
      </c>
      <c r="U250" s="185"/>
      <c r="V250" s="185" t="s">
        <v>129</v>
      </c>
      <c r="W250" s="188" t="s">
        <v>639</v>
      </c>
      <c r="X250" s="112"/>
      <c r="Y250" s="111"/>
      <c r="Z250" s="112"/>
      <c r="AA250" s="111"/>
      <c r="AB250" s="185" t="s">
        <v>78</v>
      </c>
      <c r="AC250" s="185"/>
      <c r="AD250" s="189" t="s">
        <v>86</v>
      </c>
      <c r="AE250" s="198"/>
      <c r="AF250" s="129"/>
      <c r="AG250" s="128"/>
      <c r="AH250" s="129"/>
      <c r="AI250" s="128"/>
      <c r="AJ250" s="129"/>
      <c r="AK250" s="128"/>
      <c r="AL250" s="129"/>
      <c r="AM250" s="131"/>
      <c r="AN250" s="131"/>
      <c r="AO250" s="131"/>
      <c r="AP250" s="132" t="s">
        <v>195</v>
      </c>
      <c r="AQ250" s="77"/>
      <c r="AR250" s="115" t="str">
        <f t="shared" ref="AR250:AR251" si="1129">IF(B250="X",IF(AN250="","Afectat sau NU?",IF(AN250="DA",IF(((AK250+AL250)-(AE250+AF250))*24&lt;-720,"Neinformat",((AK250+AL250)-(AE250+AF250))*24),"Nu a fost afectat producator/consumator")),"")</f>
        <v/>
      </c>
      <c r="AS250" s="116" t="str">
        <f t="shared" ref="AS250:AS251" si="1130">IF(B250="X",IF(AN250="DA",IF(AR250&lt;6,LEN(TRIM(V250))-LEN(SUBSTITUTE(V250,CHAR(44),""))+1,0),"-"),"")</f>
        <v/>
      </c>
      <c r="AT250" s="117" t="str">
        <f t="shared" ref="AT250:AT251" si="1131">IF(B250="X",IF(AN250="DA",LEN(TRIM(V250))-LEN(SUBSTITUTE(V250,CHAR(44),""))+1,"-"),"")</f>
        <v/>
      </c>
      <c r="AU250" s="118" t="str">
        <f t="shared" ref="AU250:AU251" si="1132">IF(B250="X",IF(AN250="","Afectat sau NU?",IF(AN250="DA",IF(((AI250+AJ250)-(AE250+AF250))*24&lt;-720,"Neinformat",((AI250+AJ250)-(AE250+AF250))*24),"Nu a fost afectat producator/consumator")),"")</f>
        <v/>
      </c>
      <c r="AV250" s="116" t="str">
        <f t="shared" ref="AV250:AV251" si="1133">IF(B250="X",IF(AN250="DA",IF(AU250&lt;6,LEN(TRIM(U250))-LEN(SUBSTITUTE(U250,CHAR(44),""))+1,0),"-"),"")</f>
        <v/>
      </c>
      <c r="AW250" s="119" t="str">
        <f t="shared" ref="AW250:AW251" si="1134">IF(B250="X",IF(AN250="DA",LEN(TRIM(U250))-LEN(SUBSTITUTE(U250,CHAR(44),""))+1,"-"),"")</f>
        <v/>
      </c>
      <c r="AX250" s="115" t="str">
        <f t="shared" ref="AX250:AX251" si="1135">IF(B250="X",IF(AN250="","Afectat sau NU?",IF(AN250="DA",((AG250+AH250)-(AE250+AF250))*24,"Nu a fost afectat producator/consumator")),"")</f>
        <v/>
      </c>
      <c r="AY250" s="116" t="str">
        <f t="shared" ref="AY250:AY251" si="1136">IF(B250="X",IF(AN250="DA",IF(AX250&gt;24,IF(BA250="NU",0,LEN(TRIM(V250))-LEN(SUBSTITUTE(V250,CHAR(44),""))+1),0),"-"),"")</f>
        <v/>
      </c>
      <c r="AZ250" s="117" t="str">
        <f t="shared" ref="AZ250:AZ251" si="1137">IF(B250="X",IF(AN250="DA",IF(AX250&gt;24,LEN(TRIM(V250))-LEN(SUBSTITUTE(V250,CHAR(44),""))+1,0),"-"),"")</f>
        <v/>
      </c>
      <c r="BF250" s="120" t="str">
        <f t="shared" ref="BF250:BF251" si="1138">IF(C250="X",IF(AN250="","Afectat sau NU?",IF(AN250="DA",IF(AK250="","Neinformat",NETWORKDAYS(AK250+AL250,AE250+AF250,$BS$2:$BS$14)-2),"Nu a fost afectat producator/consumator")),"")</f>
        <v>Afectat sau NU?</v>
      </c>
      <c r="BG250" s="116" t="str">
        <f t="shared" ref="BG250:BG251" si="1139">IF(C250="X",IF(AN250="DA",IF(AND(BF250&gt;=5,AK250&lt;&gt;""),LEN(TRIM(V250))-LEN(SUBSTITUTE(V250,CHAR(44),""))+1,0),"-"),"")</f>
        <v>-</v>
      </c>
      <c r="BH250" s="117" t="str">
        <f t="shared" ref="BH250:BH251" si="1140">IF(C250="X",IF(AN250="DA",LEN(TRIM(V250))-LEN(SUBSTITUTE(V250,CHAR(44),""))+1,"-"),"")</f>
        <v>-</v>
      </c>
      <c r="BI250" s="121" t="str">
        <f t="shared" ref="BI250:BI251" si="1141">IF(C250="X",IF(AN250="","Afectat sau NU?",IF(AN250="DA",IF(AI250="","Neinformat",NETWORKDAYS(AI250+AJ250,AE250+AF250,$BS$2:$BS$14)-2),"Nu a fost afectat producator/consumator")),"")</f>
        <v>Afectat sau NU?</v>
      </c>
      <c r="BJ250" s="116" t="str">
        <f t="shared" ref="BJ250:BJ251" si="1142">IF(C250="X",IF(AN250="DA",IF(AND(BI250&gt;=5,AI250&lt;&gt;""),LEN(TRIM(U250))-LEN(SUBSTITUTE(U250,CHAR(44),""))+1,0),"-"),"")</f>
        <v>-</v>
      </c>
      <c r="BK250" s="119" t="str">
        <f t="shared" ref="BK250:BK251" si="1143">IF(C250="X",IF(AN250="DA",LEN(TRIM(U250))-LEN(SUBSTITUTE(U250,CHAR(44),""))+1,"-"),"")</f>
        <v>-</v>
      </c>
      <c r="BL250" s="196" t="str">
        <f t="shared" ref="BL250:BL251" si="1144">IF(C250="X",IF(AN250="","Afectat sau NU?",IF(AN250="DA",((AG250+AH250)-(Z250+AA250))*24,"Nu a fost afectat producator/consumator")),"")</f>
        <v>Afectat sau NU?</v>
      </c>
      <c r="BM250" s="192" t="str">
        <f t="shared" ref="BM250:BM251" si="1145">IF(C250="X",IF(AN250&lt;&gt;"DA","-",IF(AND(AN250="DA",BL250&lt;=0),LEN(TRIM(V250))-LEN(SUBSTITUTE(V250,CHAR(44),""))+1+LEN(TRIM(U250))-LEN(SUBSTITUTE(U250,CHAR(44),""))+1,0)),"")</f>
        <v>-</v>
      </c>
      <c r="BN250" s="194" t="str">
        <f t="shared" ref="BN250:BN251" si="1146">IF(C250="X",IF(AN250="DA",LEN(TRIM(V250))-LEN(SUBSTITUTE(V250,CHAR(44),""))+1+LEN(TRIM(U250))-LEN(SUBSTITUTE(U250,CHAR(44),""))+1,"-"),"")</f>
        <v>-</v>
      </c>
    </row>
    <row r="251" spans="1:66" s="64" customFormat="1" ht="15" thickBot="1" x14ac:dyDescent="0.3">
      <c r="A251" s="184">
        <f t="shared" si="1094"/>
        <v>235</v>
      </c>
      <c r="B251" s="185" t="s">
        <v>86</v>
      </c>
      <c r="C251" s="185" t="s">
        <v>66</v>
      </c>
      <c r="D251" s="186" t="s">
        <v>901</v>
      </c>
      <c r="E251" s="185">
        <v>18536</v>
      </c>
      <c r="F251" s="185" t="s">
        <v>230</v>
      </c>
      <c r="G251" s="185" t="s">
        <v>203</v>
      </c>
      <c r="H251" s="187">
        <v>514200.63</v>
      </c>
      <c r="I251" s="187">
        <v>431834.68</v>
      </c>
      <c r="J251" s="187">
        <v>514200.63</v>
      </c>
      <c r="K251" s="187">
        <v>431834.68</v>
      </c>
      <c r="L251" s="185" t="s">
        <v>86</v>
      </c>
      <c r="M251" s="185" t="s">
        <v>86</v>
      </c>
      <c r="N251" s="185" t="s">
        <v>231</v>
      </c>
      <c r="O251" s="185" t="s">
        <v>230</v>
      </c>
      <c r="P251" s="185" t="s">
        <v>86</v>
      </c>
      <c r="Q251" s="185" t="s">
        <v>86</v>
      </c>
      <c r="R251" s="185" t="s">
        <v>86</v>
      </c>
      <c r="S251" s="185" t="s">
        <v>86</v>
      </c>
      <c r="T251" s="185" t="s">
        <v>88</v>
      </c>
      <c r="U251" s="185"/>
      <c r="V251" s="185" t="s">
        <v>129</v>
      </c>
      <c r="W251" s="188" t="s">
        <v>639</v>
      </c>
      <c r="X251" s="112"/>
      <c r="Y251" s="111"/>
      <c r="Z251" s="112"/>
      <c r="AA251" s="111"/>
      <c r="AB251" s="185" t="s">
        <v>78</v>
      </c>
      <c r="AC251" s="185"/>
      <c r="AD251" s="189" t="s">
        <v>86</v>
      </c>
      <c r="AE251" s="198"/>
      <c r="AF251" s="129"/>
      <c r="AG251" s="128"/>
      <c r="AH251" s="129"/>
      <c r="AI251" s="128"/>
      <c r="AJ251" s="129"/>
      <c r="AK251" s="128"/>
      <c r="AL251" s="129"/>
      <c r="AM251" s="131"/>
      <c r="AN251" s="131"/>
      <c r="AO251" s="131"/>
      <c r="AP251" s="132" t="s">
        <v>195</v>
      </c>
      <c r="AQ251" s="77"/>
      <c r="AR251" s="115" t="str">
        <f t="shared" si="1129"/>
        <v/>
      </c>
      <c r="AS251" s="116" t="str">
        <f t="shared" si="1130"/>
        <v/>
      </c>
      <c r="AT251" s="117" t="str">
        <f t="shared" si="1131"/>
        <v/>
      </c>
      <c r="AU251" s="118" t="str">
        <f t="shared" si="1132"/>
        <v/>
      </c>
      <c r="AV251" s="116" t="str">
        <f t="shared" si="1133"/>
        <v/>
      </c>
      <c r="AW251" s="119" t="str">
        <f t="shared" si="1134"/>
        <v/>
      </c>
      <c r="AX251" s="115" t="str">
        <f t="shared" si="1135"/>
        <v/>
      </c>
      <c r="AY251" s="116" t="str">
        <f t="shared" si="1136"/>
        <v/>
      </c>
      <c r="AZ251" s="117" t="str">
        <f t="shared" si="1137"/>
        <v/>
      </c>
      <c r="BF251" s="120" t="str">
        <f t="shared" si="1138"/>
        <v>Afectat sau NU?</v>
      </c>
      <c r="BG251" s="116" t="str">
        <f t="shared" si="1139"/>
        <v>-</v>
      </c>
      <c r="BH251" s="117" t="str">
        <f t="shared" si="1140"/>
        <v>-</v>
      </c>
      <c r="BI251" s="121" t="str">
        <f t="shared" si="1141"/>
        <v>Afectat sau NU?</v>
      </c>
      <c r="BJ251" s="116" t="str">
        <f t="shared" si="1142"/>
        <v>-</v>
      </c>
      <c r="BK251" s="119" t="str">
        <f t="shared" si="1143"/>
        <v>-</v>
      </c>
      <c r="BL251" s="196" t="str">
        <f t="shared" si="1144"/>
        <v>Afectat sau NU?</v>
      </c>
      <c r="BM251" s="192" t="str">
        <f t="shared" si="1145"/>
        <v>-</v>
      </c>
      <c r="BN251" s="194" t="str">
        <f t="shared" si="1146"/>
        <v>-</v>
      </c>
    </row>
    <row r="252" spans="1:66" s="64" customFormat="1" ht="214.5" thickBot="1" x14ac:dyDescent="0.3">
      <c r="A252" s="184">
        <f t="shared" si="1094"/>
        <v>236</v>
      </c>
      <c r="B252" s="185" t="s">
        <v>66</v>
      </c>
      <c r="C252" s="185" t="s">
        <v>86</v>
      </c>
      <c r="D252" s="186" t="s">
        <v>903</v>
      </c>
      <c r="E252" s="185">
        <v>5719</v>
      </c>
      <c r="F252" s="185" t="s">
        <v>904</v>
      </c>
      <c r="G252" s="185" t="s">
        <v>359</v>
      </c>
      <c r="H252" s="187">
        <v>403394.62</v>
      </c>
      <c r="I252" s="187">
        <v>519610.83</v>
      </c>
      <c r="J252" s="187">
        <v>403394.62</v>
      </c>
      <c r="K252" s="187">
        <v>519610.83</v>
      </c>
      <c r="L252" s="185" t="s">
        <v>86</v>
      </c>
      <c r="M252" s="185" t="s">
        <v>86</v>
      </c>
      <c r="N252" s="185" t="s">
        <v>905</v>
      </c>
      <c r="O252" s="185" t="s">
        <v>904</v>
      </c>
      <c r="P252" s="185" t="s">
        <v>86</v>
      </c>
      <c r="Q252" s="185" t="s">
        <v>86</v>
      </c>
      <c r="R252" s="185" t="s">
        <v>86</v>
      </c>
      <c r="S252" s="185" t="s">
        <v>86</v>
      </c>
      <c r="T252" s="185" t="s">
        <v>88</v>
      </c>
      <c r="U252" s="124" t="s">
        <v>863</v>
      </c>
      <c r="V252" s="185" t="s">
        <v>89</v>
      </c>
      <c r="W252" s="188" t="s">
        <v>86</v>
      </c>
      <c r="X252" s="112">
        <v>44371</v>
      </c>
      <c r="Y252" s="111">
        <v>0.375</v>
      </c>
      <c r="Z252" s="112">
        <v>44371</v>
      </c>
      <c r="AA252" s="111">
        <v>0.58333333333333337</v>
      </c>
      <c r="AB252" s="185" t="s">
        <v>69</v>
      </c>
      <c r="AC252" s="185" t="s">
        <v>314</v>
      </c>
      <c r="AD252" s="189" t="s">
        <v>86</v>
      </c>
      <c r="AE252" s="359">
        <v>44371</v>
      </c>
      <c r="AF252" s="347">
        <v>0.375</v>
      </c>
      <c r="AG252" s="346">
        <v>44371</v>
      </c>
      <c r="AH252" s="347">
        <v>0.58333333333333337</v>
      </c>
      <c r="AI252" s="346">
        <v>44371</v>
      </c>
      <c r="AJ252" s="347">
        <v>0.38750000000000001</v>
      </c>
      <c r="AK252" s="346">
        <v>44371</v>
      </c>
      <c r="AL252" s="347">
        <v>0.38125000000000003</v>
      </c>
      <c r="AM252" s="358" t="s">
        <v>906</v>
      </c>
      <c r="AN252" s="358" t="s">
        <v>313</v>
      </c>
      <c r="AO252" s="131"/>
      <c r="AP252" s="132" t="s">
        <v>86</v>
      </c>
      <c r="AQ252" s="77"/>
      <c r="AR252" s="115">
        <f t="shared" ref="AR252" si="1147">IF(B252="X",IF(AN252="","Afectat sau NU?",IF(AN252="DA",IF(((AK252+AL252)-(AE252+AF252))*24&lt;-720,"Neinformat",((AK252+AL252)-(AE252+AF252))*24),"Nu a fost afectat producator/consumator")),"")</f>
        <v>0.1499999999650754</v>
      </c>
      <c r="AS252" s="116">
        <f t="shared" ref="AS252" si="1148">IF(B252="X",IF(AN252="DA",IF(AR252&lt;6,LEN(TRIM(V252))-LEN(SUBSTITUTE(V252,CHAR(44),""))+1,0),"-"),"")</f>
        <v>1</v>
      </c>
      <c r="AT252" s="117">
        <f t="shared" ref="AT252" si="1149">IF(B252="X",IF(AN252="DA",LEN(TRIM(V252))-LEN(SUBSTITUTE(V252,CHAR(44),""))+1,"-"),"")</f>
        <v>1</v>
      </c>
      <c r="AU252" s="118">
        <f t="shared" ref="AU252" si="1150">IF(B252="X",IF(AN252="","Afectat sau NU?",IF(AN252="DA",IF(((AI252+AJ252)-(AE252+AF252))*24&lt;-720,"Neinformat",((AI252+AJ252)-(AE252+AF252))*24),"Nu a fost afectat producator/consumator")),"")</f>
        <v>0.29999999993015081</v>
      </c>
      <c r="AV252" s="116">
        <f t="shared" ref="AV252" si="1151">IF(B252="X",IF(AN252="DA",IF(AU252&lt;6,LEN(TRIM(U252))-LEN(SUBSTITUTE(U252,CHAR(44),""))+1,0),"-"),"")</f>
        <v>45</v>
      </c>
      <c r="AW252" s="119">
        <f t="shared" ref="AW252" si="1152">IF(B252="X",IF(AN252="DA",LEN(TRIM(U252))-LEN(SUBSTITUTE(U252,CHAR(44),""))+1,"-"),"")</f>
        <v>45</v>
      </c>
      <c r="AX252" s="115">
        <f t="shared" ref="AX252" si="1153">IF(B252="X",IF(AN252="","Afectat sau NU?",IF(AN252="DA",((AG252+AH252)-(AE252+AF252))*24,"Nu a fost afectat producator/consumator")),"")</f>
        <v>5.0000000000582077</v>
      </c>
      <c r="AY252" s="116">
        <f t="shared" ref="AY252" si="1154">IF(B252="X",IF(AN252="DA",IF(AX252&gt;24,IF(BA252="NU",0,LEN(TRIM(V252))-LEN(SUBSTITUTE(V252,CHAR(44),""))+1),0),"-"),"")</f>
        <v>0</v>
      </c>
      <c r="AZ252" s="117">
        <f t="shared" ref="AZ252" si="1155">IF(B252="X",IF(AN252="DA",IF(AX252&gt;24,LEN(TRIM(V252))-LEN(SUBSTITUTE(V252,CHAR(44),""))+1,0),"-"),"")</f>
        <v>0</v>
      </c>
      <c r="BF252" s="120" t="str">
        <f t="shared" ref="BF252" si="1156">IF(C252="X",IF(AN252="","Afectat sau NU?",IF(AN252="DA",IF(AK252="","Neinformat",NETWORKDAYS(AK252+AL252,AE252+AF252,$BS$2:$BS$14)-2),"Nu a fost afectat producator/consumator")),"")</f>
        <v/>
      </c>
      <c r="BG252" s="116" t="str">
        <f t="shared" ref="BG252" si="1157">IF(C252="X",IF(AN252="DA",IF(AND(BF252&gt;=5,AK252&lt;&gt;""),LEN(TRIM(V252))-LEN(SUBSTITUTE(V252,CHAR(44),""))+1,0),"-"),"")</f>
        <v/>
      </c>
      <c r="BH252" s="117" t="str">
        <f t="shared" ref="BH252" si="1158">IF(C252="X",IF(AN252="DA",LEN(TRIM(V252))-LEN(SUBSTITUTE(V252,CHAR(44),""))+1,"-"),"")</f>
        <v/>
      </c>
      <c r="BI252" s="121" t="str">
        <f t="shared" ref="BI252" si="1159">IF(C252="X",IF(AN252="","Afectat sau NU?",IF(AN252="DA",IF(AI252="","Neinformat",NETWORKDAYS(AI252+AJ252,AE252+AF252,$BS$2:$BS$14)-2),"Nu a fost afectat producator/consumator")),"")</f>
        <v/>
      </c>
      <c r="BJ252" s="116" t="str">
        <f t="shared" ref="BJ252" si="1160">IF(C252="X",IF(AN252="DA",IF(AND(BI252&gt;=5,AI252&lt;&gt;""),LEN(TRIM(U252))-LEN(SUBSTITUTE(U252,CHAR(44),""))+1,0),"-"),"")</f>
        <v/>
      </c>
      <c r="BK252" s="119" t="str">
        <f t="shared" ref="BK252" si="1161">IF(C252="X",IF(AN252="DA",LEN(TRIM(U252))-LEN(SUBSTITUTE(U252,CHAR(44),""))+1,"-"),"")</f>
        <v/>
      </c>
      <c r="BL252" s="196" t="str">
        <f t="shared" ref="BL252" si="1162">IF(C252="X",IF(AN252="","Afectat sau NU?",IF(AN252="DA",((AG252+AH252)-(Z252+AA252))*24,"Nu a fost afectat producator/consumator")),"")</f>
        <v/>
      </c>
      <c r="BM252" s="192" t="str">
        <f t="shared" ref="BM252" si="1163">IF(C252="X",IF(AN252&lt;&gt;"DA","-",IF(AND(AN252="DA",BL252&lt;=0),LEN(TRIM(V252))-LEN(SUBSTITUTE(V252,CHAR(44),""))+1+LEN(TRIM(U252))-LEN(SUBSTITUTE(U252,CHAR(44),""))+1,0)),"")</f>
        <v/>
      </c>
      <c r="BN252" s="194" t="str">
        <f t="shared" ref="BN252" si="1164">IF(C252="X",IF(AN252="DA",LEN(TRIM(V252))-LEN(SUBSTITUTE(V252,CHAR(44),""))+1+LEN(TRIM(U252))-LEN(SUBSTITUTE(U252,CHAR(44),""))+1,"-"),"")</f>
        <v/>
      </c>
    </row>
  </sheetData>
  <sheetProtection algorithmName="SHA-512" hashValue="rzM3lOANO3PH0mAARQDV3FI8BZcLGTmhwP7+cZdAfoYQWW1KGvTxAzTQ5xQsnJXwYZPCSfdDxA07KTRA+08WXA==" saltValue="SGTAyeMTfUSH0MsdHxIghw==" spinCount="100000" sheet="1" objects="1" scenarios="1" selectLockedCells="1" autoFilter="0" selectUnlockedCells="1"/>
  <autoFilter ref="A14:BV251"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7:BP48 BF253:BP1048576 BO39:BP39 AR11:AZ48 BF16:BN48 AR253:AZ1048576 AR191:AZ207 BF191:BP207">
    <cfRule type="expression" dxfId="1022" priority="2484">
      <formula>_xlfn.ISFORMULA(AR8)</formula>
    </cfRule>
  </conditionalFormatting>
  <conditionalFormatting sqref="AU8 AX8 AR8 AR10:AR48 AX10:AX48 AU10:AU48 BF8:BF48 BI8:BI48 BL8:BL48 BL253:BL1048576 BI253:BI1048576 BF253:BF1048576 AU253:AU1048576 AX253:AX1048576 AR253:AR1048576 AR191:AR207 AX191:AX207 AU191:AU207 BF191:BF207 BI191:BI207 BL191:BL207">
    <cfRule type="containsText" dxfId="1021" priority="2481" operator="containsText" text="Afectat sau NU?">
      <formula>NOT(ISERROR(SEARCH("Afectat sau NU?",AR8)))</formula>
    </cfRule>
  </conditionalFormatting>
  <conditionalFormatting sqref="A8:AD8 A12:AC14 A15:AD15 V35:AD36 D40 A47:B48 F47:G48 U47:V48 N47:O48 X47:AA48 AC47:AD48 P40:AD40 B35:T36 B39:C40 A10:AD11 A9 A16:A46 A191:AD207 E253:AD1048576 A253:C1048576">
    <cfRule type="expression" dxfId="1020" priority="2480">
      <formula>IF(LEFT($AC8,9)="Efectuată",1,0)</formula>
    </cfRule>
  </conditionalFormatting>
  <conditionalFormatting sqref="D253:D1048221">
    <cfRule type="expression" dxfId="1019" priority="2487">
      <formula>IF(LEFT($AC257,9)="Efectuată",1,0)</formula>
    </cfRule>
  </conditionalFormatting>
  <conditionalFormatting sqref="B16:AD27">
    <cfRule type="expression" dxfId="1018" priority="2397">
      <formula>IF(LEFT($AC16,9)="Efectuată",1,0)</formula>
    </cfRule>
  </conditionalFormatting>
  <conditionalFormatting sqref="BO16:BP27">
    <cfRule type="expression" dxfId="1017" priority="2396">
      <formula>_xlfn.ISFORMULA(BO16)</formula>
    </cfRule>
  </conditionalFormatting>
  <conditionalFormatting sqref="L33:M34 V32:X34 Z32:AD34 B32:D34 T32:T34">
    <cfRule type="expression" dxfId="1016" priority="2384">
      <formula>IF(LEFT($AC32,9)="Efectuată",1,0)</formula>
    </cfRule>
  </conditionalFormatting>
  <conditionalFormatting sqref="BO32:BP34">
    <cfRule type="expression" dxfId="1015" priority="2383">
      <formula>_xlfn.ISFORMULA(BO32)</formula>
    </cfRule>
  </conditionalFormatting>
  <conditionalFormatting sqref="B28:D28 F28:G28 B29:AD29 N28:AD28">
    <cfRule type="expression" dxfId="1014" priority="2353">
      <formula>IF(LEFT($AC28,9)="Efectuată",1,0)</formula>
    </cfRule>
  </conditionalFormatting>
  <conditionalFormatting sqref="BO28:BP29">
    <cfRule type="expression" dxfId="1013" priority="2352">
      <formula>_xlfn.ISFORMULA(BO28)</formula>
    </cfRule>
  </conditionalFormatting>
  <conditionalFormatting sqref="B30:AD30">
    <cfRule type="expression" dxfId="1012" priority="2335">
      <formula>IF(LEFT($AC30,9)="Efectuată",1,0)</formula>
    </cfRule>
  </conditionalFormatting>
  <conditionalFormatting sqref="BO30:BP30">
    <cfRule type="expression" dxfId="1011" priority="2334">
      <formula>_xlfn.ISFORMULA(BO30)</formula>
    </cfRule>
  </conditionalFormatting>
  <conditionalFormatting sqref="BO31:BP31">
    <cfRule type="expression" dxfId="1010" priority="2333">
      <formula>_xlfn.ISFORMULA(BO31)</formula>
    </cfRule>
  </conditionalFormatting>
  <conditionalFormatting sqref="E31:H31 L31:T31 V31:AD31">
    <cfRule type="expression" dxfId="1009" priority="2330">
      <formula>IF(LEFT($AC31,9)="Efectuată",1,0)</formula>
    </cfRule>
  </conditionalFormatting>
  <conditionalFormatting sqref="B31:D31">
    <cfRule type="expression" dxfId="1008" priority="2328">
      <formula>IF(LEFT($AC31,9)="Efectuată",1,0)</formula>
    </cfRule>
  </conditionalFormatting>
  <conditionalFormatting sqref="I31">
    <cfRule type="expression" dxfId="1007" priority="2327">
      <formula>IF(LEFT($AC31,9)="Efectuată",1,0)</formula>
    </cfRule>
  </conditionalFormatting>
  <conditionalFormatting sqref="J31">
    <cfRule type="expression" dxfId="1006" priority="2326">
      <formula>IF(LEFT($AC31,9)="Efectuată",1,0)</formula>
    </cfRule>
  </conditionalFormatting>
  <conditionalFormatting sqref="K31">
    <cfRule type="expression" dxfId="1005" priority="2325">
      <formula>IF(LEFT($AC31,9)="Efectuată",1,0)</formula>
    </cfRule>
  </conditionalFormatting>
  <conditionalFormatting sqref="BO35:BP36">
    <cfRule type="expression" dxfId="1004" priority="2318">
      <formula>_xlfn.ISFORMULA(BO35)</formula>
    </cfRule>
  </conditionalFormatting>
  <conditionalFormatting sqref="B37:AD38">
    <cfRule type="expression" dxfId="1003" priority="2295">
      <formula>IF(LEFT($AC37,9)="Efectuată",1,0)</formula>
    </cfRule>
  </conditionalFormatting>
  <conditionalFormatting sqref="BO37:BP38">
    <cfRule type="expression" dxfId="1002" priority="2294">
      <formula>_xlfn.ISFORMULA(BO37)</formula>
    </cfRule>
  </conditionalFormatting>
  <conditionalFormatting sqref="D39 P39:AD39">
    <cfRule type="expression" dxfId="1001" priority="2203">
      <formula>IF(LEFT($AC39,9)="Efectuată",1,0)</formula>
    </cfRule>
  </conditionalFormatting>
  <conditionalFormatting sqref="H41:I41 L41:S43">
    <cfRule type="expression" dxfId="1000" priority="2061">
      <formula>IF(LEFT($AC41,9)="Efectuată",1,0)</formula>
    </cfRule>
  </conditionalFormatting>
  <conditionalFormatting sqref="B41:G43 U41:AD43">
    <cfRule type="expression" dxfId="999" priority="2055">
      <formula>IF(LEFT($AC41,9)="Efectuată",1,0)</formula>
    </cfRule>
  </conditionalFormatting>
  <conditionalFormatting sqref="BO41:BP43">
    <cfRule type="expression" dxfId="998" priority="2054">
      <formula>_xlfn.ISFORMULA(BO41)</formula>
    </cfRule>
  </conditionalFormatting>
  <conditionalFormatting sqref="T41:T43">
    <cfRule type="expression" dxfId="997" priority="2051">
      <formula>IF(LEFT($AC41,9)="Efectuată",1,0)</formula>
    </cfRule>
  </conditionalFormatting>
  <conditionalFormatting sqref="BO40:BP40">
    <cfRule type="expression" dxfId="996" priority="2042">
      <formula>_xlfn.ISFORMULA(BO40)</formula>
    </cfRule>
  </conditionalFormatting>
  <conditionalFormatting sqref="N44:O44">
    <cfRule type="expression" dxfId="995" priority="2026">
      <formula>IF(LEFT($AC44,9)="Efectuată",1,0)</formula>
    </cfRule>
  </conditionalFormatting>
  <conditionalFormatting sqref="U44:AD44 B44:D44 F44:G44">
    <cfRule type="expression" dxfId="994" priority="2020">
      <formula>IF(LEFT($AC44,9)="Efectuată",1,0)</formula>
    </cfRule>
  </conditionalFormatting>
  <conditionalFormatting sqref="BO44:BP44">
    <cfRule type="expression" dxfId="993" priority="2019">
      <formula>_xlfn.ISFORMULA(BO44)</formula>
    </cfRule>
  </conditionalFormatting>
  <conditionalFormatting sqref="N45:O45">
    <cfRule type="expression" dxfId="992" priority="2013">
      <formula>IF(LEFT($AC45,9)="Efectuată",1,0)</formula>
    </cfRule>
  </conditionalFormatting>
  <conditionalFormatting sqref="T44">
    <cfRule type="expression" dxfId="991" priority="2017">
      <formula>IF(LEFT($AC44,9)="Efectuată",1,0)</formula>
    </cfRule>
  </conditionalFormatting>
  <conditionalFormatting sqref="U45:V45 B45 F45:G45 X45:AA45 AC45:AD45">
    <cfRule type="expression" dxfId="990" priority="2009">
      <formula>IF(LEFT($AC45,9)="Efectuată",1,0)</formula>
    </cfRule>
  </conditionalFormatting>
  <conditionalFormatting sqref="BO45:BP45">
    <cfRule type="expression" dxfId="989" priority="2008">
      <formula>_xlfn.ISFORMULA(BO45)</formula>
    </cfRule>
  </conditionalFormatting>
  <conditionalFormatting sqref="T45">
    <cfRule type="expression" dxfId="988" priority="2006">
      <formula>IF(LEFT($AC45,9)="Efectuată",1,0)</formula>
    </cfRule>
  </conditionalFormatting>
  <conditionalFormatting sqref="N46:O46">
    <cfRule type="expression" dxfId="987" priority="2001">
      <formula>IF(LEFT($AC46,9)="Efectuată",1,0)</formula>
    </cfRule>
  </conditionalFormatting>
  <conditionalFormatting sqref="U46:V46 B46 F46:G46 X46:AA46 AC46:AD46">
    <cfRule type="expression" dxfId="986" priority="1997">
      <formula>IF(LEFT($AC46,9)="Efectuată",1,0)</formula>
    </cfRule>
  </conditionalFormatting>
  <conditionalFormatting sqref="BO46:BP46">
    <cfRule type="expression" dxfId="985" priority="1996">
      <formula>_xlfn.ISFORMULA(BO46)</formula>
    </cfRule>
  </conditionalFormatting>
  <conditionalFormatting sqref="E32:K34">
    <cfRule type="expression" dxfId="984" priority="1990">
      <formula>IF(LEFT($AC32,9)="Efectuată",1,0)</formula>
    </cfRule>
  </conditionalFormatting>
  <conditionalFormatting sqref="Y32:Y34">
    <cfRule type="expression" dxfId="983" priority="1988">
      <formula>IF(LEFT($AC32,9)="Efectuată",1,0)</formula>
    </cfRule>
  </conditionalFormatting>
  <conditionalFormatting sqref="N32:O34">
    <cfRule type="expression" dxfId="982" priority="1991">
      <formula>IF(LEFT($AC32,9)="Efectuată",1,0)</formula>
    </cfRule>
  </conditionalFormatting>
  <conditionalFormatting sqref="U32:U34">
    <cfRule type="expression" dxfId="981" priority="1989">
      <formula>IF(LEFT($AC32,9)="Efectuată",1,0)</formula>
    </cfRule>
  </conditionalFormatting>
  <conditionalFormatting sqref="U31">
    <cfRule type="expression" dxfId="980" priority="1984">
      <formula>IF(LEFT($AC31,9)="Efectuată",1,0)</formula>
    </cfRule>
  </conditionalFormatting>
  <conditionalFormatting sqref="U35">
    <cfRule type="expression" dxfId="979" priority="1207">
      <formula>IF(LEFT($AC35,9)="Efectuată",1,0)</formula>
    </cfRule>
  </conditionalFormatting>
  <conditionalFormatting sqref="U36">
    <cfRule type="expression" dxfId="978" priority="1206">
      <formula>IF(LEFT($AC36,9)="Efectuată",1,0)</formula>
    </cfRule>
  </conditionalFormatting>
  <conditionalFormatting sqref="BA1:BA8 BA15:BA48 BA191:BA207 BA253:BA1048576">
    <cfRule type="expression" dxfId="977" priority="1045">
      <formula>IF(AND(ISNUMBER($AX1),$AX1&gt;24),1,0)</formula>
    </cfRule>
  </conditionalFormatting>
  <conditionalFormatting sqref="BA11:BA14">
    <cfRule type="expression" dxfId="976" priority="1044">
      <formula>_xlfn.ISFORMULA(BA11)</formula>
    </cfRule>
  </conditionalFormatting>
  <conditionalFormatting sqref="BA11:BA14">
    <cfRule type="containsText" dxfId="975" priority="1043" operator="containsText" text="Afectat sau NU?">
      <formula>NOT(ISERROR(SEARCH("Afectat sau NU?",BA11)))</formula>
    </cfRule>
  </conditionalFormatting>
  <conditionalFormatting sqref="H28:M28">
    <cfRule type="expression" dxfId="974" priority="1035">
      <formula>IF(LEFT($AC28,9)="Efectuată",1,0)</formula>
    </cfRule>
  </conditionalFormatting>
  <conditionalFormatting sqref="E28">
    <cfRule type="expression" dxfId="973" priority="1034">
      <formula>IF(LEFT($AC28,9)="Efectuată",1,0)</formula>
    </cfRule>
  </conditionalFormatting>
  <conditionalFormatting sqref="H42:K42">
    <cfRule type="expression" dxfId="972" priority="1033">
      <formula>IF(LEFT($AC42,9)="Efectuată",1,0)</formula>
    </cfRule>
  </conditionalFormatting>
  <conditionalFormatting sqref="H43:K43">
    <cfRule type="expression" dxfId="971" priority="1032">
      <formula>IF(LEFT($AC43,9)="Efectuată",1,0)</formula>
    </cfRule>
  </conditionalFormatting>
  <conditionalFormatting sqref="J41:K41">
    <cfRule type="expression" dxfId="970" priority="1031">
      <formula>IF(LEFT($AC41,9)="Efectuată",1,0)</formula>
    </cfRule>
  </conditionalFormatting>
  <conditionalFormatting sqref="C45:D47">
    <cfRule type="expression" dxfId="969" priority="1030">
      <formula>IF(LEFT($AC45,9)="Efectuată",1,0)</formula>
    </cfRule>
  </conditionalFormatting>
  <conditionalFormatting sqref="C48:D48">
    <cfRule type="expression" dxfId="968" priority="1029">
      <formula>IF(LEFT($AC48,9)="Efectuată",1,0)</formula>
    </cfRule>
  </conditionalFormatting>
  <conditionalFormatting sqref="T46:T48">
    <cfRule type="expression" dxfId="967" priority="1028">
      <formula>IF(LEFT($AC46,9)="Efectuată",1,0)</formula>
    </cfRule>
  </conditionalFormatting>
  <conditionalFormatting sqref="E44">
    <cfRule type="expression" dxfId="966" priority="1027">
      <formula>IF(LEFT($AC44,9)="Efectuată",1,0)</formula>
    </cfRule>
  </conditionalFormatting>
  <conditionalFormatting sqref="H44:M44">
    <cfRule type="expression" dxfId="965" priority="1026">
      <formula>IF(LEFT($AC44,9)="Efectuată",1,0)</formula>
    </cfRule>
  </conditionalFormatting>
  <conditionalFormatting sqref="E45:E48">
    <cfRule type="expression" dxfId="964" priority="1025">
      <formula>IF(LEFT($AC45,9)="Efectuată",1,0)</formula>
    </cfRule>
  </conditionalFormatting>
  <conditionalFormatting sqref="H45:M48">
    <cfRule type="expression" dxfId="963" priority="1024">
      <formula>IF(LEFT($AC45,9)="Efectuată",1,0)</formula>
    </cfRule>
  </conditionalFormatting>
  <conditionalFormatting sqref="P44:S48">
    <cfRule type="expression" dxfId="962" priority="1023">
      <formula>IF(LEFT($AC44,9)="Efectuată",1,0)</formula>
    </cfRule>
  </conditionalFormatting>
  <conditionalFormatting sqref="W45:W48">
    <cfRule type="expression" dxfId="961" priority="1022">
      <formula>IF(LEFT($AC45,9)="Efectuată",1,0)</formula>
    </cfRule>
  </conditionalFormatting>
  <conditionalFormatting sqref="AB45:AB48">
    <cfRule type="expression" dxfId="960" priority="1021">
      <formula>IF(LEFT($AC45,9)="Efectuată",1,0)</formula>
    </cfRule>
  </conditionalFormatting>
  <conditionalFormatting sqref="N39:O39 E39:K39">
    <cfRule type="expression" dxfId="959" priority="1017">
      <formula>IF(LEFT($AC39,9)="Efectuată",1,0)</formula>
    </cfRule>
  </conditionalFormatting>
  <conditionalFormatting sqref="L39:M39">
    <cfRule type="expression" dxfId="958" priority="1016">
      <formula>IF(LEFT($AC39,9)="Efectuată",1,0)</formula>
    </cfRule>
  </conditionalFormatting>
  <conditionalFormatting sqref="N40:O40 E40:K40">
    <cfRule type="expression" dxfId="957" priority="1015">
      <formula>IF(LEFT($AC40,9)="Efectuată",1,0)</formula>
    </cfRule>
  </conditionalFormatting>
  <conditionalFormatting sqref="L40:M40">
    <cfRule type="expression" dxfId="956" priority="1014">
      <formula>IF(LEFT($AC40,9)="Efectuată",1,0)</formula>
    </cfRule>
  </conditionalFormatting>
  <conditionalFormatting sqref="L32:M32">
    <cfRule type="expression" dxfId="955" priority="1013">
      <formula>IF(LEFT($AC32,9)="Efectuată",1,0)</formula>
    </cfRule>
  </conditionalFormatting>
  <conditionalFormatting sqref="P32:S32">
    <cfRule type="expression" dxfId="954" priority="1012">
      <formula>IF(LEFT($AC32,9)="Efectuată",1,0)</formula>
    </cfRule>
  </conditionalFormatting>
  <conditionalFormatting sqref="P33:S34">
    <cfRule type="expression" dxfId="953" priority="1011">
      <formula>IF(LEFT($AC33,9)="Efectuată",1,0)</formula>
    </cfRule>
  </conditionalFormatting>
  <conditionalFormatting sqref="D1048547:D1048576">
    <cfRule type="expression" dxfId="952" priority="2525">
      <formula>IF(LEFT($AC298,9)="Efectuată",1,0)</formula>
    </cfRule>
  </conditionalFormatting>
  <conditionalFormatting sqref="D1048546">
    <cfRule type="expression" dxfId="951" priority="2590">
      <formula>IF(LEFT($AC300,9)="Efectuată",1,0)</formula>
    </cfRule>
  </conditionalFormatting>
  <conditionalFormatting sqref="BO50:BP51 AR49:AZ51 BF49:BN51">
    <cfRule type="expression" dxfId="950" priority="1001">
      <formula>_xlfn.ISFORMULA(AR49)</formula>
    </cfRule>
  </conditionalFormatting>
  <conditionalFormatting sqref="AR49:AR51 AX49:AX51 AU49:AU51 BF49:BF51 BI49:BI51 BL49:BL51">
    <cfRule type="containsText" dxfId="949" priority="1000" operator="containsText" text="Afectat sau NU?">
      <formula>NOT(ISERROR(SEARCH("Afectat sau NU?",AR49)))</formula>
    </cfRule>
  </conditionalFormatting>
  <conditionalFormatting sqref="A50:B51 F50:G51 U51:V51 N50:O51 X50:AA51 AC50:AD51 A49 A52:A62 V50">
    <cfRule type="expression" dxfId="948" priority="999">
      <formula>IF(LEFT($AC49,9)="Efectuată",1,0)</formula>
    </cfRule>
  </conditionalFormatting>
  <conditionalFormatting sqref="N49:O49">
    <cfRule type="expression" dxfId="947" priority="998">
      <formula>IF(LEFT($AC49,9)="Efectuată",1,0)</formula>
    </cfRule>
  </conditionalFormatting>
  <conditionalFormatting sqref="U49:V49 B49 F49:G49 X49:AA49 AC49:AD49">
    <cfRule type="expression" dxfId="946" priority="997">
      <formula>IF(LEFT($AC49,9)="Efectuată",1,0)</formula>
    </cfRule>
  </conditionalFormatting>
  <conditionalFormatting sqref="BO49:BP49">
    <cfRule type="expression" dxfId="945" priority="996">
      <formula>_xlfn.ISFORMULA(BO49)</formula>
    </cfRule>
  </conditionalFormatting>
  <conditionalFormatting sqref="BA49:BA51">
    <cfRule type="expression" dxfId="944" priority="995">
      <formula>IF(AND(ISNUMBER($AX49),$AX49&gt;24),1,0)</formula>
    </cfRule>
  </conditionalFormatting>
  <conditionalFormatting sqref="C49:D50">
    <cfRule type="expression" dxfId="943" priority="994">
      <formula>IF(LEFT($AC49,9)="Efectuată",1,0)</formula>
    </cfRule>
  </conditionalFormatting>
  <conditionalFormatting sqref="C51:D51">
    <cfRule type="expression" dxfId="942" priority="993">
      <formula>IF(LEFT($AC51,9)="Efectuată",1,0)</formula>
    </cfRule>
  </conditionalFormatting>
  <conditionalFormatting sqref="T49:T51">
    <cfRule type="expression" dxfId="941" priority="992">
      <formula>IF(LEFT($AC49,9)="Efectuată",1,0)</formula>
    </cfRule>
  </conditionalFormatting>
  <conditionalFormatting sqref="E49:E51">
    <cfRule type="expression" dxfId="940" priority="991">
      <formula>IF(LEFT($AC49,9)="Efectuată",1,0)</formula>
    </cfRule>
  </conditionalFormatting>
  <conditionalFormatting sqref="H49:M51">
    <cfRule type="expression" dxfId="939" priority="990">
      <formula>IF(LEFT($AC49,9)="Efectuată",1,0)</formula>
    </cfRule>
  </conditionalFormatting>
  <conditionalFormatting sqref="P49:S51">
    <cfRule type="expression" dxfId="938" priority="989">
      <formula>IF(LEFT($AC49,9)="Efectuată",1,0)</formula>
    </cfRule>
  </conditionalFormatting>
  <conditionalFormatting sqref="W49:W51">
    <cfRule type="expression" dxfId="937" priority="988">
      <formula>IF(LEFT($AC49,9)="Efectuată",1,0)</formula>
    </cfRule>
  </conditionalFormatting>
  <conditionalFormatting sqref="AB49:AB51">
    <cfRule type="expression" dxfId="936" priority="987">
      <formula>IF(LEFT($AC49,9)="Efectuată",1,0)</formula>
    </cfRule>
  </conditionalFormatting>
  <conditionalFormatting sqref="AR52:AZ52 BF52:BP52">
    <cfRule type="expression" dxfId="935" priority="986">
      <formula>_xlfn.ISFORMULA(AR52)</formula>
    </cfRule>
  </conditionalFormatting>
  <conditionalFormatting sqref="AR52 AX52 AU52 BF52 BI52 BL52">
    <cfRule type="containsText" dxfId="934" priority="985" operator="containsText" text="Afectat sau NU?">
      <formula>NOT(ISERROR(SEARCH("Afectat sau NU?",AR52)))</formula>
    </cfRule>
  </conditionalFormatting>
  <conditionalFormatting sqref="B52 F52:G52 U52:V52 N52:O52 X52:AA52 AC52:AD52">
    <cfRule type="expression" dxfId="933" priority="984">
      <formula>IF(LEFT($AC52,9)="Efectuată",1,0)</formula>
    </cfRule>
  </conditionalFormatting>
  <conditionalFormatting sqref="BA52">
    <cfRule type="expression" dxfId="932" priority="983">
      <formula>IF(AND(ISNUMBER($AX52),$AX52&gt;24),1,0)</formula>
    </cfRule>
  </conditionalFormatting>
  <conditionalFormatting sqref="C52:D52">
    <cfRule type="expression" dxfId="931" priority="982">
      <formula>IF(LEFT($AC52,9)="Efectuată",1,0)</formula>
    </cfRule>
  </conditionalFormatting>
  <conditionalFormatting sqref="T52">
    <cfRule type="expression" dxfId="930" priority="981">
      <formula>IF(LEFT($AC52,9)="Efectuată",1,0)</formula>
    </cfRule>
  </conditionalFormatting>
  <conditionalFormatting sqref="E52">
    <cfRule type="expression" dxfId="929" priority="980">
      <formula>IF(LEFT($AC52,9)="Efectuată",1,0)</formula>
    </cfRule>
  </conditionalFormatting>
  <conditionalFormatting sqref="H52:M52">
    <cfRule type="expression" dxfId="928" priority="979">
      <formula>IF(LEFT($AC52,9)="Efectuată",1,0)</formula>
    </cfRule>
  </conditionalFormatting>
  <conditionalFormatting sqref="P52:S52">
    <cfRule type="expression" dxfId="927" priority="978">
      <formula>IF(LEFT($AC52,9)="Efectuată",1,0)</formula>
    </cfRule>
  </conditionalFormatting>
  <conditionalFormatting sqref="AB52">
    <cfRule type="expression" dxfId="926" priority="976">
      <formula>IF(LEFT($AC52,9)="Efectuată",1,0)</formula>
    </cfRule>
  </conditionalFormatting>
  <conditionalFormatting sqref="AR53:AZ62 BF53:BP62">
    <cfRule type="expression" dxfId="925" priority="975">
      <formula>_xlfn.ISFORMULA(AR53)</formula>
    </cfRule>
  </conditionalFormatting>
  <conditionalFormatting sqref="AR53:AR62 AX53:AX62 AU53:AU62 BF53:BF62 BI53:BI62 BL53:BL62">
    <cfRule type="containsText" dxfId="924" priority="974" operator="containsText" text="Afectat sau NU?">
      <formula>NOT(ISERROR(SEARCH("Afectat sau NU?",AR53)))</formula>
    </cfRule>
  </conditionalFormatting>
  <conditionalFormatting sqref="B53:B62 F53:G62 U53:V62 N53:O62 X53:AA62 AC53:AD62">
    <cfRule type="expression" dxfId="923" priority="973">
      <formula>IF(LEFT($AC53,9)="Efectuată",1,0)</formula>
    </cfRule>
  </conditionalFormatting>
  <conditionalFormatting sqref="BA53:BA62">
    <cfRule type="expression" dxfId="922" priority="972">
      <formula>IF(AND(ISNUMBER($AX53),$AX53&gt;24),1,0)</formula>
    </cfRule>
  </conditionalFormatting>
  <conditionalFormatting sqref="C53:D62">
    <cfRule type="expression" dxfId="921" priority="971">
      <formula>IF(LEFT($AC53,9)="Efectuată",1,0)</formula>
    </cfRule>
  </conditionalFormatting>
  <conditionalFormatting sqref="T53:T62">
    <cfRule type="expression" dxfId="920" priority="970">
      <formula>IF(LEFT($AC53,9)="Efectuată",1,0)</formula>
    </cfRule>
  </conditionalFormatting>
  <conditionalFormatting sqref="E53:E62">
    <cfRule type="expression" dxfId="919" priority="969">
      <formula>IF(LEFT($AC53,9)="Efectuată",1,0)</formula>
    </cfRule>
  </conditionalFormatting>
  <conditionalFormatting sqref="H53:M62">
    <cfRule type="expression" dxfId="918" priority="968">
      <formula>IF(LEFT($AC53,9)="Efectuată",1,0)</formula>
    </cfRule>
  </conditionalFormatting>
  <conditionalFormatting sqref="P53:S62">
    <cfRule type="expression" dxfId="917" priority="967">
      <formula>IF(LEFT($AC53,9)="Efectuată",1,0)</formula>
    </cfRule>
  </conditionalFormatting>
  <conditionalFormatting sqref="W53:W62">
    <cfRule type="expression" dxfId="916" priority="966">
      <formula>IF(LEFT($AC53,9)="Efectuată",1,0)</formula>
    </cfRule>
  </conditionalFormatting>
  <conditionalFormatting sqref="AB53:AB62">
    <cfRule type="expression" dxfId="915" priority="965">
      <formula>IF(LEFT($AC53,9)="Efectuată",1,0)</formula>
    </cfRule>
  </conditionalFormatting>
  <conditionalFormatting sqref="W52">
    <cfRule type="expression" dxfId="914" priority="964">
      <formula>IF(LEFT($AC52,9)="Efectuată",1,0)</formula>
    </cfRule>
  </conditionalFormatting>
  <conditionalFormatting sqref="A63:A65">
    <cfRule type="expression" dxfId="913" priority="963">
      <formula>IF(LEFT($AC63,9)="Efectuată",1,0)</formula>
    </cfRule>
  </conditionalFormatting>
  <conditionalFormatting sqref="AR63:AZ63 BF63:BP63">
    <cfRule type="expression" dxfId="912" priority="962">
      <formula>_xlfn.ISFORMULA(AR63)</formula>
    </cfRule>
  </conditionalFormatting>
  <conditionalFormatting sqref="AR63 AX63 AU63 BF63 BI63 BL63">
    <cfRule type="containsText" dxfId="911" priority="961" operator="containsText" text="Afectat sau NU?">
      <formula>NOT(ISERROR(SEARCH("Afectat sau NU?",AR63)))</formula>
    </cfRule>
  </conditionalFormatting>
  <conditionalFormatting sqref="B63 F63:G63 U63:V63 N63:O63 X63:AA63 AC63:AD63">
    <cfRule type="expression" dxfId="910" priority="960">
      <formula>IF(LEFT($AC63,9)="Efectuată",1,0)</formula>
    </cfRule>
  </conditionalFormatting>
  <conditionalFormatting sqref="BA63">
    <cfRule type="expression" dxfId="909" priority="959">
      <formula>IF(AND(ISNUMBER($AX63),$AX63&gt;24),1,0)</formula>
    </cfRule>
  </conditionalFormatting>
  <conditionalFormatting sqref="C63:D63">
    <cfRule type="expression" dxfId="908" priority="958">
      <formula>IF(LEFT($AC63,9)="Efectuată",1,0)</formula>
    </cfRule>
  </conditionalFormatting>
  <conditionalFormatting sqref="T63">
    <cfRule type="expression" dxfId="907" priority="957">
      <formula>IF(LEFT($AC63,9)="Efectuată",1,0)</formula>
    </cfRule>
  </conditionalFormatting>
  <conditionalFormatting sqref="E63">
    <cfRule type="expression" dxfId="906" priority="956">
      <formula>IF(LEFT($AC63,9)="Efectuată",1,0)</formula>
    </cfRule>
  </conditionalFormatting>
  <conditionalFormatting sqref="H63:M63">
    <cfRule type="expression" dxfId="905" priority="955">
      <formula>IF(LEFT($AC63,9)="Efectuată",1,0)</formula>
    </cfRule>
  </conditionalFormatting>
  <conditionalFormatting sqref="P63:S63">
    <cfRule type="expression" dxfId="904" priority="954">
      <formula>IF(LEFT($AC63,9)="Efectuată",1,0)</formula>
    </cfRule>
  </conditionalFormatting>
  <conditionalFormatting sqref="W63">
    <cfRule type="expression" dxfId="903" priority="953">
      <formula>IF(LEFT($AC63,9)="Efectuată",1,0)</formula>
    </cfRule>
  </conditionalFormatting>
  <conditionalFormatting sqref="AB63">
    <cfRule type="expression" dxfId="902" priority="952">
      <formula>IF(LEFT($AC63,9)="Efectuată",1,0)</formula>
    </cfRule>
  </conditionalFormatting>
  <conditionalFormatting sqref="AR64:AZ64 BF64:BP64">
    <cfRule type="expression" dxfId="901" priority="950">
      <formula>_xlfn.ISFORMULA(AR64)</formula>
    </cfRule>
  </conditionalFormatting>
  <conditionalFormatting sqref="AR64 AX64 AU64 BF64 BI64 BL64">
    <cfRule type="containsText" dxfId="900" priority="949" operator="containsText" text="Afectat sau NU?">
      <formula>NOT(ISERROR(SEARCH("Afectat sau NU?",AR64)))</formula>
    </cfRule>
  </conditionalFormatting>
  <conditionalFormatting sqref="B64 F64:G64 U64:V64 N64:O64 X64:AA64 AC64:AD64">
    <cfRule type="expression" dxfId="899" priority="948">
      <formula>IF(LEFT($AC64,9)="Efectuată",1,0)</formula>
    </cfRule>
  </conditionalFormatting>
  <conditionalFormatting sqref="BA64">
    <cfRule type="expression" dxfId="898" priority="947">
      <formula>IF(AND(ISNUMBER($AX64),$AX64&gt;24),1,0)</formula>
    </cfRule>
  </conditionalFormatting>
  <conditionalFormatting sqref="C64:D64">
    <cfRule type="expression" dxfId="897" priority="946">
      <formula>IF(LEFT($AC64,9)="Efectuată",1,0)</formula>
    </cfRule>
  </conditionalFormatting>
  <conditionalFormatting sqref="T64">
    <cfRule type="expression" dxfId="896" priority="945">
      <formula>IF(LEFT($AC64,9)="Efectuată",1,0)</formula>
    </cfRule>
  </conditionalFormatting>
  <conditionalFormatting sqref="E64">
    <cfRule type="expression" dxfId="895" priority="944">
      <formula>IF(LEFT($AC64,9)="Efectuată",1,0)</formula>
    </cfRule>
  </conditionalFormatting>
  <conditionalFormatting sqref="H64:M64">
    <cfRule type="expression" dxfId="894" priority="943">
      <formula>IF(LEFT($AC64,9)="Efectuată",1,0)</formula>
    </cfRule>
  </conditionalFormatting>
  <conditionalFormatting sqref="P64:S64">
    <cfRule type="expression" dxfId="893" priority="942">
      <formula>IF(LEFT($AC64,9)="Efectuată",1,0)</formula>
    </cfRule>
  </conditionalFormatting>
  <conditionalFormatting sqref="W64">
    <cfRule type="expression" dxfId="892" priority="941">
      <formula>IF(LEFT($AC64,9)="Efectuată",1,0)</formula>
    </cfRule>
  </conditionalFormatting>
  <conditionalFormatting sqref="AB64">
    <cfRule type="expression" dxfId="891" priority="940">
      <formula>IF(LEFT($AC64,9)="Efectuată",1,0)</formula>
    </cfRule>
  </conditionalFormatting>
  <conditionalFormatting sqref="AR65:AZ65 BF65:BP65">
    <cfRule type="expression" dxfId="890" priority="938">
      <formula>_xlfn.ISFORMULA(AR65)</formula>
    </cfRule>
  </conditionalFormatting>
  <conditionalFormatting sqref="AR65 AX65 AU65 BF65 BI65 BL65">
    <cfRule type="containsText" dxfId="889" priority="937" operator="containsText" text="Afectat sau NU?">
      <formula>NOT(ISERROR(SEARCH("Afectat sau NU?",AR65)))</formula>
    </cfRule>
  </conditionalFormatting>
  <conditionalFormatting sqref="B65 F65:G65 U65:V65 N65:O65 X65:AA65 AC65:AD65">
    <cfRule type="expression" dxfId="888" priority="936">
      <formula>IF(LEFT($AC65,9)="Efectuată",1,0)</formula>
    </cfRule>
  </conditionalFormatting>
  <conditionalFormatting sqref="BA65">
    <cfRule type="expression" dxfId="887" priority="935">
      <formula>IF(AND(ISNUMBER($AX65),$AX65&gt;24),1,0)</formula>
    </cfRule>
  </conditionalFormatting>
  <conditionalFormatting sqref="C65:D65">
    <cfRule type="expression" dxfId="886" priority="934">
      <formula>IF(LEFT($AC65,9)="Efectuată",1,0)</formula>
    </cfRule>
  </conditionalFormatting>
  <conditionalFormatting sqref="T65">
    <cfRule type="expression" dxfId="885" priority="933">
      <formula>IF(LEFT($AC65,9)="Efectuată",1,0)</formula>
    </cfRule>
  </conditionalFormatting>
  <conditionalFormatting sqref="E65">
    <cfRule type="expression" dxfId="884" priority="932">
      <formula>IF(LEFT($AC65,9)="Efectuată",1,0)</formula>
    </cfRule>
  </conditionalFormatting>
  <conditionalFormatting sqref="H65:M65">
    <cfRule type="expression" dxfId="883" priority="931">
      <formula>IF(LEFT($AC65,9)="Efectuată",1,0)</formula>
    </cfRule>
  </conditionalFormatting>
  <conditionalFormatting sqref="P65:S65">
    <cfRule type="expression" dxfId="882" priority="930">
      <formula>IF(LEFT($AC65,9)="Efectuată",1,0)</formula>
    </cfRule>
  </conditionalFormatting>
  <conditionalFormatting sqref="AB65">
    <cfRule type="expression" dxfId="881" priority="928">
      <formula>IF(LEFT($AC65,9)="Efectuată",1,0)</formula>
    </cfRule>
  </conditionalFormatting>
  <conditionalFormatting sqref="W65">
    <cfRule type="expression" dxfId="880" priority="927">
      <formula>IF(LEFT($AC65,9)="Efectuată",1,0)</formula>
    </cfRule>
  </conditionalFormatting>
  <conditionalFormatting sqref="A66:A78">
    <cfRule type="expression" dxfId="879" priority="926">
      <formula>IF(LEFT($AC66,9)="Efectuată",1,0)</formula>
    </cfRule>
  </conditionalFormatting>
  <conditionalFormatting sqref="AR66:AZ78 BF66:BP78">
    <cfRule type="expression" dxfId="878" priority="925">
      <formula>_xlfn.ISFORMULA(AR66)</formula>
    </cfRule>
  </conditionalFormatting>
  <conditionalFormatting sqref="AR66:AR78 AX66:AX78 AU66:AU78 BF66:BF78 BI66:BI78 BL66:BL78">
    <cfRule type="containsText" dxfId="877" priority="924" operator="containsText" text="Afectat sau NU?">
      <formula>NOT(ISERROR(SEARCH("Afectat sau NU?",AR66)))</formula>
    </cfRule>
  </conditionalFormatting>
  <conditionalFormatting sqref="B66:B78 F66:G78 U66:V78 N66:O78 X66:AA78 AC66:AD78">
    <cfRule type="expression" dxfId="876" priority="923">
      <formula>IF(LEFT($AC66,9)="Efectuată",1,0)</formula>
    </cfRule>
  </conditionalFormatting>
  <conditionalFormatting sqref="BA66:BA78">
    <cfRule type="expression" dxfId="875" priority="922">
      <formula>IF(AND(ISNUMBER($AX66),$AX66&gt;24),1,0)</formula>
    </cfRule>
  </conditionalFormatting>
  <conditionalFormatting sqref="C66:D78">
    <cfRule type="expression" dxfId="874" priority="921">
      <formula>IF(LEFT($AC66,9)="Efectuată",1,0)</formula>
    </cfRule>
  </conditionalFormatting>
  <conditionalFormatting sqref="T66:T78">
    <cfRule type="expression" dxfId="873" priority="920">
      <formula>IF(LEFT($AC66,9)="Efectuată",1,0)</formula>
    </cfRule>
  </conditionalFormatting>
  <conditionalFormatting sqref="E66:E78">
    <cfRule type="expression" dxfId="872" priority="919">
      <formula>IF(LEFT($AC66,9)="Efectuată",1,0)</formula>
    </cfRule>
  </conditionalFormatting>
  <conditionalFormatting sqref="H66:M78">
    <cfRule type="expression" dxfId="871" priority="918">
      <formula>IF(LEFT($AC66,9)="Efectuată",1,0)</formula>
    </cfRule>
  </conditionalFormatting>
  <conditionalFormatting sqref="P66:S78">
    <cfRule type="expression" dxfId="870" priority="917">
      <formula>IF(LEFT($AC66,9)="Efectuată",1,0)</formula>
    </cfRule>
  </conditionalFormatting>
  <conditionalFormatting sqref="AB66:AB78">
    <cfRule type="expression" dxfId="869" priority="916">
      <formula>IF(LEFT($AC66,9)="Efectuată",1,0)</formula>
    </cfRule>
  </conditionalFormatting>
  <conditionalFormatting sqref="W66:W78">
    <cfRule type="expression" dxfId="868" priority="915">
      <formula>IF(LEFT($AC66,9)="Efectuată",1,0)</formula>
    </cfRule>
  </conditionalFormatting>
  <conditionalFormatting sqref="A79:A89">
    <cfRule type="expression" dxfId="867" priority="914">
      <formula>IF(LEFT($AC79,9)="Efectuată",1,0)</formula>
    </cfRule>
  </conditionalFormatting>
  <conditionalFormatting sqref="AR79:AZ89 BF79:BP89">
    <cfRule type="expression" dxfId="866" priority="913">
      <formula>_xlfn.ISFORMULA(AR79)</formula>
    </cfRule>
  </conditionalFormatting>
  <conditionalFormatting sqref="AR79:AR89 AX79:AX89 AU79:AU89 BF79:BF89 BI79:BI89 BL79:BL89">
    <cfRule type="containsText" dxfId="865" priority="912" operator="containsText" text="Afectat sau NU?">
      <formula>NOT(ISERROR(SEARCH("Afectat sau NU?",AR79)))</formula>
    </cfRule>
  </conditionalFormatting>
  <conditionalFormatting sqref="B79:B89 F79:G89 U79:V89 N79:O89 X79:AA89 AC79:AD89">
    <cfRule type="expression" dxfId="864" priority="911">
      <formula>IF(LEFT($AC79,9)="Efectuată",1,0)</formula>
    </cfRule>
  </conditionalFormatting>
  <conditionalFormatting sqref="BA79:BA89">
    <cfRule type="expression" dxfId="863" priority="910">
      <formula>IF(AND(ISNUMBER($AX79),$AX79&gt;24),1,0)</formula>
    </cfRule>
  </conditionalFormatting>
  <conditionalFormatting sqref="C79:D89">
    <cfRule type="expression" dxfId="862" priority="909">
      <formula>IF(LEFT($AC79,9)="Efectuată",1,0)</formula>
    </cfRule>
  </conditionalFormatting>
  <conditionalFormatting sqref="T79:T89">
    <cfRule type="expression" dxfId="861" priority="908">
      <formula>IF(LEFT($AC79,9)="Efectuată",1,0)</formula>
    </cfRule>
  </conditionalFormatting>
  <conditionalFormatting sqref="E79:E89">
    <cfRule type="expression" dxfId="860" priority="907">
      <formula>IF(LEFT($AC79,9)="Efectuată",1,0)</formula>
    </cfRule>
  </conditionalFormatting>
  <conditionalFormatting sqref="H79:M89">
    <cfRule type="expression" dxfId="859" priority="906">
      <formula>IF(LEFT($AC79,9)="Efectuată",1,0)</formula>
    </cfRule>
  </conditionalFormatting>
  <conditionalFormatting sqref="P79:S89">
    <cfRule type="expression" dxfId="858" priority="905">
      <formula>IF(LEFT($AC79,9)="Efectuată",1,0)</formula>
    </cfRule>
  </conditionalFormatting>
  <conditionalFormatting sqref="AB79:AB89">
    <cfRule type="expression" dxfId="857" priority="904">
      <formula>IF(LEFT($AC79,9)="Efectuată",1,0)</formula>
    </cfRule>
  </conditionalFormatting>
  <conditionalFormatting sqref="W79:W89">
    <cfRule type="expression" dxfId="856" priority="903">
      <formula>IF(LEFT($AC79,9)="Efectuată",1,0)</formula>
    </cfRule>
  </conditionalFormatting>
  <conditionalFormatting sqref="A90">
    <cfRule type="expression" dxfId="855" priority="902">
      <formula>IF(LEFT($AC90,9)="Efectuată",1,0)</formula>
    </cfRule>
  </conditionalFormatting>
  <conditionalFormatting sqref="AR90:AZ90 BF90:BP90">
    <cfRule type="expression" dxfId="854" priority="901">
      <formula>_xlfn.ISFORMULA(AR90)</formula>
    </cfRule>
  </conditionalFormatting>
  <conditionalFormatting sqref="AR90 AX90 AU90 BF90 BI90 BL90">
    <cfRule type="containsText" dxfId="853" priority="900" operator="containsText" text="Afectat sau NU?">
      <formula>NOT(ISERROR(SEARCH("Afectat sau NU?",AR90)))</formula>
    </cfRule>
  </conditionalFormatting>
  <conditionalFormatting sqref="B90 F90:G90 U90:V90 N90:O90 X90:AA90 AC90:AD90">
    <cfRule type="expression" dxfId="852" priority="899">
      <formula>IF(LEFT($AC90,9)="Efectuată",1,0)</formula>
    </cfRule>
  </conditionalFormatting>
  <conditionalFormatting sqref="BA90">
    <cfRule type="expression" dxfId="851" priority="898">
      <formula>IF(AND(ISNUMBER($AX90),$AX90&gt;24),1,0)</formula>
    </cfRule>
  </conditionalFormatting>
  <conditionalFormatting sqref="C90:D90">
    <cfRule type="expression" dxfId="850" priority="897">
      <formula>IF(LEFT($AC90,9)="Efectuată",1,0)</formula>
    </cfRule>
  </conditionalFormatting>
  <conditionalFormatting sqref="T90">
    <cfRule type="expression" dxfId="849" priority="896">
      <formula>IF(LEFT($AC90,9)="Efectuată",1,0)</formula>
    </cfRule>
  </conditionalFormatting>
  <conditionalFormatting sqref="E90">
    <cfRule type="expression" dxfId="848" priority="895">
      <formula>IF(LEFT($AC90,9)="Efectuată",1,0)</formula>
    </cfRule>
  </conditionalFormatting>
  <conditionalFormatting sqref="H90:M90">
    <cfRule type="expression" dxfId="847" priority="894">
      <formula>IF(LEFT($AC90,9)="Efectuată",1,0)</formula>
    </cfRule>
  </conditionalFormatting>
  <conditionalFormatting sqref="P90:S90">
    <cfRule type="expression" dxfId="846" priority="893">
      <formula>IF(LEFT($AC90,9)="Efectuată",1,0)</formula>
    </cfRule>
  </conditionalFormatting>
  <conditionalFormatting sqref="W90">
    <cfRule type="expression" dxfId="845" priority="892">
      <formula>IF(LEFT($AC90,9)="Efectuată",1,0)</formula>
    </cfRule>
  </conditionalFormatting>
  <conditionalFormatting sqref="AB90">
    <cfRule type="expression" dxfId="844" priority="891">
      <formula>IF(LEFT($AC90,9)="Efectuată",1,0)</formula>
    </cfRule>
  </conditionalFormatting>
  <conditionalFormatting sqref="A91">
    <cfRule type="expression" dxfId="843" priority="890">
      <formula>IF(LEFT($AC91,9)="Efectuată",1,0)</formula>
    </cfRule>
  </conditionalFormatting>
  <conditionalFormatting sqref="AR91:AZ91 BF91:BP91">
    <cfRule type="expression" dxfId="842" priority="889">
      <formula>_xlfn.ISFORMULA(AR91)</formula>
    </cfRule>
  </conditionalFormatting>
  <conditionalFormatting sqref="AR91 AX91 AU91 BF91 BI91 BL91">
    <cfRule type="containsText" dxfId="841" priority="888" operator="containsText" text="Afectat sau NU?">
      <formula>NOT(ISERROR(SEARCH("Afectat sau NU?",AR91)))</formula>
    </cfRule>
  </conditionalFormatting>
  <conditionalFormatting sqref="B91 F91:G91 U91:V91 N91:O91 X91:AA91 AC91:AD91">
    <cfRule type="expression" dxfId="840" priority="887">
      <formula>IF(LEFT($AC91,9)="Efectuată",1,0)</formula>
    </cfRule>
  </conditionalFormatting>
  <conditionalFormatting sqref="BA91">
    <cfRule type="expression" dxfId="839" priority="886">
      <formula>IF(AND(ISNUMBER($AX91),$AX91&gt;24),1,0)</formula>
    </cfRule>
  </conditionalFormatting>
  <conditionalFormatting sqref="C91:D91">
    <cfRule type="expression" dxfId="838" priority="885">
      <formula>IF(LEFT($AC91,9)="Efectuată",1,0)</formula>
    </cfRule>
  </conditionalFormatting>
  <conditionalFormatting sqref="T91">
    <cfRule type="expression" dxfId="837" priority="884">
      <formula>IF(LEFT($AC91,9)="Efectuată",1,0)</formula>
    </cfRule>
  </conditionalFormatting>
  <conditionalFormatting sqref="E91">
    <cfRule type="expression" dxfId="836" priority="883">
      <formula>IF(LEFT($AC91,9)="Efectuată",1,0)</formula>
    </cfRule>
  </conditionalFormatting>
  <conditionalFormatting sqref="H91:M91">
    <cfRule type="expression" dxfId="835" priority="882">
      <formula>IF(LEFT($AC91,9)="Efectuată",1,0)</formula>
    </cfRule>
  </conditionalFormatting>
  <conditionalFormatting sqref="P91:S91">
    <cfRule type="expression" dxfId="834" priority="881">
      <formula>IF(LEFT($AC91,9)="Efectuată",1,0)</formula>
    </cfRule>
  </conditionalFormatting>
  <conditionalFormatting sqref="AB91">
    <cfRule type="expression" dxfId="833" priority="879">
      <formula>IF(LEFT($AC91,9)="Efectuată",1,0)</formula>
    </cfRule>
  </conditionalFormatting>
  <conditionalFormatting sqref="W91">
    <cfRule type="expression" dxfId="832" priority="878">
      <formula>IF(LEFT($AC91,9)="Efectuată",1,0)</formula>
    </cfRule>
  </conditionalFormatting>
  <conditionalFormatting sqref="A92:A94">
    <cfRule type="expression" dxfId="831" priority="877">
      <formula>IF(LEFT($AC92,9)="Efectuată",1,0)</formula>
    </cfRule>
  </conditionalFormatting>
  <conditionalFormatting sqref="AR92:AZ94 BF92:BP94">
    <cfRule type="expression" dxfId="830" priority="876">
      <formula>_xlfn.ISFORMULA(AR92)</formula>
    </cfRule>
  </conditionalFormatting>
  <conditionalFormatting sqref="AR92:AR94 AX92:AX94 AU92:AU94 BF92:BF94 BI92:BI94 BL92:BL94">
    <cfRule type="containsText" dxfId="829" priority="875" operator="containsText" text="Afectat sau NU?">
      <formula>NOT(ISERROR(SEARCH("Afectat sau NU?",AR92)))</formula>
    </cfRule>
  </conditionalFormatting>
  <conditionalFormatting sqref="B92:B94 F92:G94 U92:V94 N92:O94 X92:AA94 AC92:AD94">
    <cfRule type="expression" dxfId="828" priority="874">
      <formula>IF(LEFT($AC92,9)="Efectuată",1,0)</formula>
    </cfRule>
  </conditionalFormatting>
  <conditionalFormatting sqref="BA92:BA94">
    <cfRule type="expression" dxfId="827" priority="873">
      <formula>IF(AND(ISNUMBER($AX92),$AX92&gt;24),1,0)</formula>
    </cfRule>
  </conditionalFormatting>
  <conditionalFormatting sqref="C92:D94">
    <cfRule type="expression" dxfId="826" priority="872">
      <formula>IF(LEFT($AC92,9)="Efectuată",1,0)</formula>
    </cfRule>
  </conditionalFormatting>
  <conditionalFormatting sqref="T92:T94">
    <cfRule type="expression" dxfId="825" priority="871">
      <formula>IF(LEFT($AC92,9)="Efectuată",1,0)</formula>
    </cfRule>
  </conditionalFormatting>
  <conditionalFormatting sqref="E92:E94">
    <cfRule type="expression" dxfId="824" priority="870">
      <formula>IF(LEFT($AC92,9)="Efectuată",1,0)</formula>
    </cfRule>
  </conditionalFormatting>
  <conditionalFormatting sqref="H92:M94">
    <cfRule type="expression" dxfId="823" priority="869">
      <formula>IF(LEFT($AC92,9)="Efectuată",1,0)</formula>
    </cfRule>
  </conditionalFormatting>
  <conditionalFormatting sqref="P92:S94">
    <cfRule type="expression" dxfId="822" priority="868">
      <formula>IF(LEFT($AC92,9)="Efectuată",1,0)</formula>
    </cfRule>
  </conditionalFormatting>
  <conditionalFormatting sqref="AB92:AB94">
    <cfRule type="expression" dxfId="821" priority="867">
      <formula>IF(LEFT($AC92,9)="Efectuată",1,0)</formula>
    </cfRule>
  </conditionalFormatting>
  <conditionalFormatting sqref="W92:W94">
    <cfRule type="expression" dxfId="820" priority="866">
      <formula>IF(LEFT($AC92,9)="Efectuată",1,0)</formula>
    </cfRule>
  </conditionalFormatting>
  <conditionalFormatting sqref="A95">
    <cfRule type="expression" dxfId="819" priority="865">
      <formula>IF(LEFT($AC95,9)="Efectuată",1,0)</formula>
    </cfRule>
  </conditionalFormatting>
  <conditionalFormatting sqref="AR95:AZ95 BF95:BP95">
    <cfRule type="expression" dxfId="818" priority="864">
      <formula>_xlfn.ISFORMULA(AR95)</formula>
    </cfRule>
  </conditionalFormatting>
  <conditionalFormatting sqref="AR95 AX95 AU95 BF95 BI95 BL95">
    <cfRule type="containsText" dxfId="817" priority="863" operator="containsText" text="Afectat sau NU?">
      <formula>NOT(ISERROR(SEARCH("Afectat sau NU?",AR95)))</formula>
    </cfRule>
  </conditionalFormatting>
  <conditionalFormatting sqref="B95 F95:G95 U95:V95 N95:O95 X95:AA95 AC95:AD95">
    <cfRule type="expression" dxfId="816" priority="862">
      <formula>IF(LEFT($AC95,9)="Efectuată",1,0)</formula>
    </cfRule>
  </conditionalFormatting>
  <conditionalFormatting sqref="BA95">
    <cfRule type="expression" dxfId="815" priority="861">
      <formula>IF(AND(ISNUMBER($AX95),$AX95&gt;24),1,0)</formula>
    </cfRule>
  </conditionalFormatting>
  <conditionalFormatting sqref="C95:D95">
    <cfRule type="expression" dxfId="814" priority="860">
      <formula>IF(LEFT($AC95,9)="Efectuată",1,0)</formula>
    </cfRule>
  </conditionalFormatting>
  <conditionalFormatting sqref="T95">
    <cfRule type="expression" dxfId="813" priority="859">
      <formula>IF(LEFT($AC95,9)="Efectuată",1,0)</formula>
    </cfRule>
  </conditionalFormatting>
  <conditionalFormatting sqref="E95">
    <cfRule type="expression" dxfId="812" priority="858">
      <formula>IF(LEFT($AC95,9)="Efectuată",1,0)</formula>
    </cfRule>
  </conditionalFormatting>
  <conditionalFormatting sqref="H95:M95">
    <cfRule type="expression" dxfId="811" priority="857">
      <formula>IF(LEFT($AC95,9)="Efectuată",1,0)</formula>
    </cfRule>
  </conditionalFormatting>
  <conditionalFormatting sqref="P95:S95">
    <cfRule type="expression" dxfId="810" priority="856">
      <formula>IF(LEFT($AC95,9)="Efectuată",1,0)</formula>
    </cfRule>
  </conditionalFormatting>
  <conditionalFormatting sqref="W95">
    <cfRule type="expression" dxfId="809" priority="855">
      <formula>IF(LEFT($AC95,9)="Efectuată",1,0)</formula>
    </cfRule>
  </conditionalFormatting>
  <conditionalFormatting sqref="AB95">
    <cfRule type="expression" dxfId="808" priority="854">
      <formula>IF(LEFT($AC95,9)="Efectuată",1,0)</formula>
    </cfRule>
  </conditionalFormatting>
  <conditionalFormatting sqref="A96:A97">
    <cfRule type="expression" dxfId="807" priority="853">
      <formula>IF(LEFT($AC96,9)="Efectuată",1,0)</formula>
    </cfRule>
  </conditionalFormatting>
  <conditionalFormatting sqref="AR96:AZ97 BF96:BP97">
    <cfRule type="expression" dxfId="806" priority="852">
      <formula>_xlfn.ISFORMULA(AR96)</formula>
    </cfRule>
  </conditionalFormatting>
  <conditionalFormatting sqref="AR96:AR97 AX96:AX97 AU96:AU97 BF96:BF97 BI96:BI97 BL96:BL97">
    <cfRule type="containsText" dxfId="805" priority="851" operator="containsText" text="Afectat sau NU?">
      <formula>NOT(ISERROR(SEARCH("Afectat sau NU?",AR96)))</formula>
    </cfRule>
  </conditionalFormatting>
  <conditionalFormatting sqref="F96:G97 U96:V97 N96:O97 X96:AA97 AC96:AD97">
    <cfRule type="expression" dxfId="804" priority="850">
      <formula>IF(LEFT($AC96,9)="Efectuată",1,0)</formula>
    </cfRule>
  </conditionalFormatting>
  <conditionalFormatting sqref="BA96:BA97">
    <cfRule type="expression" dxfId="803" priority="849">
      <formula>IF(AND(ISNUMBER($AX96),$AX96&gt;24),1,0)</formula>
    </cfRule>
  </conditionalFormatting>
  <conditionalFormatting sqref="C96:D97">
    <cfRule type="expression" dxfId="802" priority="848">
      <formula>IF(LEFT($AC96,9)="Efectuată",1,0)</formula>
    </cfRule>
  </conditionalFormatting>
  <conditionalFormatting sqref="T96:T97">
    <cfRule type="expression" dxfId="801" priority="847">
      <formula>IF(LEFT($AC96,9)="Efectuată",1,0)</formula>
    </cfRule>
  </conditionalFormatting>
  <conditionalFormatting sqref="E96:E97">
    <cfRule type="expression" dxfId="800" priority="846">
      <formula>IF(LEFT($AC96,9)="Efectuată",1,0)</formula>
    </cfRule>
  </conditionalFormatting>
  <conditionalFormatting sqref="H96:M97">
    <cfRule type="expression" dxfId="799" priority="845">
      <formula>IF(LEFT($AC96,9)="Efectuată",1,0)</formula>
    </cfRule>
  </conditionalFormatting>
  <conditionalFormatting sqref="P96:S97">
    <cfRule type="expression" dxfId="798" priority="844">
      <formula>IF(LEFT($AC96,9)="Efectuată",1,0)</formula>
    </cfRule>
  </conditionalFormatting>
  <conditionalFormatting sqref="W96:W97">
    <cfRule type="expression" dxfId="797" priority="843">
      <formula>IF(LEFT($AC96,9)="Efectuată",1,0)</formula>
    </cfRule>
  </conditionalFormatting>
  <conditionalFormatting sqref="AB96:AB97">
    <cfRule type="expression" dxfId="796" priority="842">
      <formula>IF(LEFT($AC96,9)="Efectuată",1,0)</formula>
    </cfRule>
  </conditionalFormatting>
  <conditionalFormatting sqref="B96:B97">
    <cfRule type="expression" dxfId="795" priority="841">
      <formula>IF(LEFT($AC96,9)="Efectuată",1,0)</formula>
    </cfRule>
  </conditionalFormatting>
  <conditionalFormatting sqref="A98">
    <cfRule type="expression" dxfId="794" priority="840">
      <formula>IF(LEFT($AC98,9)="Efectuată",1,0)</formula>
    </cfRule>
  </conditionalFormatting>
  <conditionalFormatting sqref="AR98:AZ98 BF98:BP98">
    <cfRule type="expression" dxfId="793" priority="839">
      <formula>_xlfn.ISFORMULA(AR98)</formula>
    </cfRule>
  </conditionalFormatting>
  <conditionalFormatting sqref="AR98 AX98 AU98 BF98 BI98 BL98">
    <cfRule type="containsText" dxfId="792" priority="838" operator="containsText" text="Afectat sau NU?">
      <formula>NOT(ISERROR(SEARCH("Afectat sau NU?",AR98)))</formula>
    </cfRule>
  </conditionalFormatting>
  <conditionalFormatting sqref="F98:G98 U98:V98 N98:O98 X98:AA98 AC98:AD98">
    <cfRule type="expression" dxfId="791" priority="837">
      <formula>IF(LEFT($AC98,9)="Efectuată",1,0)</formula>
    </cfRule>
  </conditionalFormatting>
  <conditionalFormatting sqref="BA98">
    <cfRule type="expression" dxfId="790" priority="836">
      <formula>IF(AND(ISNUMBER($AX98),$AX98&gt;24),1,0)</formula>
    </cfRule>
  </conditionalFormatting>
  <conditionalFormatting sqref="C98:D98">
    <cfRule type="expression" dxfId="789" priority="835">
      <formula>IF(LEFT($AC98,9)="Efectuată",1,0)</formula>
    </cfRule>
  </conditionalFormatting>
  <conditionalFormatting sqref="T98">
    <cfRule type="expression" dxfId="788" priority="834">
      <formula>IF(LEFT($AC98,9)="Efectuată",1,0)</formula>
    </cfRule>
  </conditionalFormatting>
  <conditionalFormatting sqref="E98">
    <cfRule type="expression" dxfId="787" priority="833">
      <formula>IF(LEFT($AC98,9)="Efectuată",1,0)</formula>
    </cfRule>
  </conditionalFormatting>
  <conditionalFormatting sqref="H98:M98">
    <cfRule type="expression" dxfId="786" priority="832">
      <formula>IF(LEFT($AC98,9)="Efectuată",1,0)</formula>
    </cfRule>
  </conditionalFormatting>
  <conditionalFormatting sqref="P98:S98">
    <cfRule type="expression" dxfId="785" priority="831">
      <formula>IF(LEFT($AC98,9)="Efectuată",1,0)</formula>
    </cfRule>
  </conditionalFormatting>
  <conditionalFormatting sqref="W98">
    <cfRule type="expression" dxfId="784" priority="830">
      <formula>IF(LEFT($AC98,9)="Efectuată",1,0)</formula>
    </cfRule>
  </conditionalFormatting>
  <conditionalFormatting sqref="AB98">
    <cfRule type="expression" dxfId="783" priority="829">
      <formula>IF(LEFT($AC98,9)="Efectuată",1,0)</formula>
    </cfRule>
  </conditionalFormatting>
  <conditionalFormatting sqref="B98">
    <cfRule type="expression" dxfId="782" priority="828">
      <formula>IF(LEFT($AC98,9)="Efectuată",1,0)</formula>
    </cfRule>
  </conditionalFormatting>
  <conditionalFormatting sqref="A99">
    <cfRule type="expression" dxfId="781" priority="827">
      <formula>IF(LEFT($AC99,9)="Efectuată",1,0)</formula>
    </cfRule>
  </conditionalFormatting>
  <conditionalFormatting sqref="AR99:AZ99 BF99:BP99">
    <cfRule type="expression" dxfId="780" priority="826">
      <formula>_xlfn.ISFORMULA(AR99)</formula>
    </cfRule>
  </conditionalFormatting>
  <conditionalFormatting sqref="AR99 AX99 AU99 BF99 BI99 BL99">
    <cfRule type="containsText" dxfId="779" priority="825" operator="containsText" text="Afectat sau NU?">
      <formula>NOT(ISERROR(SEARCH("Afectat sau NU?",AR99)))</formula>
    </cfRule>
  </conditionalFormatting>
  <conditionalFormatting sqref="F99:G99 U99:V99 N99:O99 X99:AA99 AC99:AD99">
    <cfRule type="expression" dxfId="778" priority="824">
      <formula>IF(LEFT($AC99,9)="Efectuată",1,0)</formula>
    </cfRule>
  </conditionalFormatting>
  <conditionalFormatting sqref="BA99">
    <cfRule type="expression" dxfId="777" priority="823">
      <formula>IF(AND(ISNUMBER($AX99),$AX99&gt;24),1,0)</formula>
    </cfRule>
  </conditionalFormatting>
  <conditionalFormatting sqref="C99:D99">
    <cfRule type="expression" dxfId="776" priority="822">
      <formula>IF(LEFT($AC99,9)="Efectuată",1,0)</formula>
    </cfRule>
  </conditionalFormatting>
  <conditionalFormatting sqref="T99">
    <cfRule type="expression" dxfId="775" priority="821">
      <formula>IF(LEFT($AC99,9)="Efectuată",1,0)</formula>
    </cfRule>
  </conditionalFormatting>
  <conditionalFormatting sqref="E99">
    <cfRule type="expression" dxfId="774" priority="820">
      <formula>IF(LEFT($AC99,9)="Efectuată",1,0)</formula>
    </cfRule>
  </conditionalFormatting>
  <conditionalFormatting sqref="H99:M99">
    <cfRule type="expression" dxfId="773" priority="819">
      <formula>IF(LEFT($AC99,9)="Efectuată",1,0)</formula>
    </cfRule>
  </conditionalFormatting>
  <conditionalFormatting sqref="P99:S99">
    <cfRule type="expression" dxfId="772" priority="818">
      <formula>IF(LEFT($AC99,9)="Efectuată",1,0)</formula>
    </cfRule>
  </conditionalFormatting>
  <conditionalFormatting sqref="W99">
    <cfRule type="expression" dxfId="771" priority="817">
      <formula>IF(LEFT($AC99,9)="Efectuată",1,0)</formula>
    </cfRule>
  </conditionalFormatting>
  <conditionalFormatting sqref="AB99">
    <cfRule type="expression" dxfId="770" priority="816">
      <formula>IF(LEFT($AC99,9)="Efectuată",1,0)</formula>
    </cfRule>
  </conditionalFormatting>
  <conditionalFormatting sqref="B99">
    <cfRule type="expression" dxfId="769" priority="815">
      <formula>IF(LEFT($AC99,9)="Efectuată",1,0)</formula>
    </cfRule>
  </conditionalFormatting>
  <conditionalFormatting sqref="A101:A102">
    <cfRule type="expression" dxfId="768" priority="814">
      <formula>IF(LEFT($AC101,9)="Efectuată",1,0)</formula>
    </cfRule>
  </conditionalFormatting>
  <conditionalFormatting sqref="AR101:AZ101 BF101:BP101">
    <cfRule type="expression" dxfId="767" priority="813">
      <formula>_xlfn.ISFORMULA(AR101)</formula>
    </cfRule>
  </conditionalFormatting>
  <conditionalFormatting sqref="AR101 AX101 AU101 BF101 BI101 BL101">
    <cfRule type="containsText" dxfId="766" priority="812" operator="containsText" text="Afectat sau NU?">
      <formula>NOT(ISERROR(SEARCH("Afectat sau NU?",AR101)))</formula>
    </cfRule>
  </conditionalFormatting>
  <conditionalFormatting sqref="B101 F101:G101 U101:V101 N101:O101 X101:AA101 AC101:AD101">
    <cfRule type="expression" dxfId="765" priority="811">
      <formula>IF(LEFT($AC101,9)="Efectuată",1,0)</formula>
    </cfRule>
  </conditionalFormatting>
  <conditionalFormatting sqref="BA101">
    <cfRule type="expression" dxfId="764" priority="810">
      <formula>IF(AND(ISNUMBER($AX101),$AX101&gt;24),1,0)</formula>
    </cfRule>
  </conditionalFormatting>
  <conditionalFormatting sqref="C101:D101">
    <cfRule type="expression" dxfId="763" priority="809">
      <formula>IF(LEFT($AC101,9)="Efectuată",1,0)</formula>
    </cfRule>
  </conditionalFormatting>
  <conditionalFormatting sqref="T101">
    <cfRule type="expression" dxfId="762" priority="808">
      <formula>IF(LEFT($AC101,9)="Efectuată",1,0)</formula>
    </cfRule>
  </conditionalFormatting>
  <conditionalFormatting sqref="E101">
    <cfRule type="expression" dxfId="761" priority="807">
      <formula>IF(LEFT($AC101,9)="Efectuată",1,0)</formula>
    </cfRule>
  </conditionalFormatting>
  <conditionalFormatting sqref="H101:M101">
    <cfRule type="expression" dxfId="760" priority="806">
      <formula>IF(LEFT($AC101,9)="Efectuată",1,0)</formula>
    </cfRule>
  </conditionalFormatting>
  <conditionalFormatting sqref="P101:S101">
    <cfRule type="expression" dxfId="759" priority="805">
      <formula>IF(LEFT($AC101,9)="Efectuată",1,0)</formula>
    </cfRule>
  </conditionalFormatting>
  <conditionalFormatting sqref="W101">
    <cfRule type="expression" dxfId="758" priority="804">
      <formula>IF(LEFT($AC101,9)="Efectuată",1,0)</formula>
    </cfRule>
  </conditionalFormatting>
  <conditionalFormatting sqref="AB101">
    <cfRule type="expression" dxfId="757" priority="803">
      <formula>IF(LEFT($AC101,9)="Efectuată",1,0)</formula>
    </cfRule>
  </conditionalFormatting>
  <conditionalFormatting sqref="AR102:AZ102 BF102:BP102">
    <cfRule type="expression" dxfId="756" priority="802">
      <formula>_xlfn.ISFORMULA(AR102)</formula>
    </cfRule>
  </conditionalFormatting>
  <conditionalFormatting sqref="AR102 AX102 AU102 BF102 BI102 BL102">
    <cfRule type="containsText" dxfId="755" priority="801" operator="containsText" text="Afectat sau NU?">
      <formula>NOT(ISERROR(SEARCH("Afectat sau NU?",AR102)))</formula>
    </cfRule>
  </conditionalFormatting>
  <conditionalFormatting sqref="B102 F102:G102 U102:V102 N102:O102 X102:AA102 AC102:AD102">
    <cfRule type="expression" dxfId="754" priority="800">
      <formula>IF(LEFT($AC102,9)="Efectuată",1,0)</formula>
    </cfRule>
  </conditionalFormatting>
  <conditionalFormatting sqref="BA102">
    <cfRule type="expression" dxfId="753" priority="799">
      <formula>IF(AND(ISNUMBER($AX102),$AX102&gt;24),1,0)</formula>
    </cfRule>
  </conditionalFormatting>
  <conditionalFormatting sqref="C102">
    <cfRule type="expression" dxfId="752" priority="798">
      <formula>IF(LEFT($AC102,9)="Efectuată",1,0)</formula>
    </cfRule>
  </conditionalFormatting>
  <conditionalFormatting sqref="T102">
    <cfRule type="expression" dxfId="751" priority="797">
      <formula>IF(LEFT($AC102,9)="Efectuată",1,0)</formula>
    </cfRule>
  </conditionalFormatting>
  <conditionalFormatting sqref="E102">
    <cfRule type="expression" dxfId="750" priority="796">
      <formula>IF(LEFT($AC102,9)="Efectuată",1,0)</formula>
    </cfRule>
  </conditionalFormatting>
  <conditionalFormatting sqref="H102:M102">
    <cfRule type="expression" dxfId="749" priority="795">
      <formula>IF(LEFT($AC102,9)="Efectuată",1,0)</formula>
    </cfRule>
  </conditionalFormatting>
  <conditionalFormatting sqref="P102:S102">
    <cfRule type="expression" dxfId="748" priority="794">
      <formula>IF(LEFT($AC102,9)="Efectuată",1,0)</formula>
    </cfRule>
  </conditionalFormatting>
  <conditionalFormatting sqref="AB102">
    <cfRule type="expression" dxfId="747" priority="793">
      <formula>IF(LEFT($AC102,9)="Efectuată",1,0)</formula>
    </cfRule>
  </conditionalFormatting>
  <conditionalFormatting sqref="W102">
    <cfRule type="expression" dxfId="746" priority="792">
      <formula>IF(LEFT($AC102,9)="Efectuată",1,0)</formula>
    </cfRule>
  </conditionalFormatting>
  <conditionalFormatting sqref="D102">
    <cfRule type="expression" dxfId="745" priority="791">
      <formula>IF(LEFT($AC102,9)="Efectuată",1,0)</formula>
    </cfRule>
  </conditionalFormatting>
  <conditionalFormatting sqref="A103">
    <cfRule type="expression" dxfId="744" priority="790">
      <formula>IF(LEFT($AC103,9)="Efectuată",1,0)</formula>
    </cfRule>
  </conditionalFormatting>
  <conditionalFormatting sqref="AR103:AZ103 BF103:BP103">
    <cfRule type="expression" dxfId="743" priority="789">
      <formula>_xlfn.ISFORMULA(AR103)</formula>
    </cfRule>
  </conditionalFormatting>
  <conditionalFormatting sqref="AR103 AX103 AU103 BF103 BI103 BL103">
    <cfRule type="containsText" dxfId="742" priority="788" operator="containsText" text="Afectat sau NU?">
      <formula>NOT(ISERROR(SEARCH("Afectat sau NU?",AR103)))</formula>
    </cfRule>
  </conditionalFormatting>
  <conditionalFormatting sqref="F103:G103 V103 N103:O103 X103:AA103 AC103:AD103">
    <cfRule type="expression" dxfId="741" priority="787">
      <formula>IF(LEFT($AC103,9)="Efectuată",1,0)</formula>
    </cfRule>
  </conditionalFormatting>
  <conditionalFormatting sqref="BA103">
    <cfRule type="expression" dxfId="740" priority="786">
      <formula>IF(AND(ISNUMBER($AX103),$AX103&gt;24),1,0)</formula>
    </cfRule>
  </conditionalFormatting>
  <conditionalFormatting sqref="C103:D103">
    <cfRule type="expression" dxfId="739" priority="785">
      <formula>IF(LEFT($AC103,9)="Efectuată",1,0)</formula>
    </cfRule>
  </conditionalFormatting>
  <conditionalFormatting sqref="T103">
    <cfRule type="expression" dxfId="738" priority="784">
      <formula>IF(LEFT($AC103,9)="Efectuată",1,0)</formula>
    </cfRule>
  </conditionalFormatting>
  <conditionalFormatting sqref="E103">
    <cfRule type="expression" dxfId="737" priority="783">
      <formula>IF(LEFT($AC103,9)="Efectuată",1,0)</formula>
    </cfRule>
  </conditionalFormatting>
  <conditionalFormatting sqref="H103:M103">
    <cfRule type="expression" dxfId="736" priority="782">
      <formula>IF(LEFT($AC103,9)="Efectuată",1,0)</formula>
    </cfRule>
  </conditionalFormatting>
  <conditionalFormatting sqref="P103:S103">
    <cfRule type="expression" dxfId="735" priority="781">
      <formula>IF(LEFT($AC103,9)="Efectuată",1,0)</formula>
    </cfRule>
  </conditionalFormatting>
  <conditionalFormatting sqref="W103">
    <cfRule type="expression" dxfId="734" priority="780">
      <formula>IF(LEFT($AC103,9)="Efectuată",1,0)</formula>
    </cfRule>
  </conditionalFormatting>
  <conditionalFormatting sqref="AB103">
    <cfRule type="expression" dxfId="733" priority="779">
      <formula>IF(LEFT($AC103,9)="Efectuată",1,0)</formula>
    </cfRule>
  </conditionalFormatting>
  <conditionalFormatting sqref="B103">
    <cfRule type="expression" dxfId="732" priority="778">
      <formula>IF(LEFT($AC103,9)="Efectuată",1,0)</formula>
    </cfRule>
  </conditionalFormatting>
  <conditionalFormatting sqref="U103">
    <cfRule type="expression" dxfId="731" priority="777">
      <formula>IF(LEFT($AC103,9)="Efectuată",1,0)</formula>
    </cfRule>
  </conditionalFormatting>
  <conditionalFormatting sqref="A104">
    <cfRule type="expression" dxfId="730" priority="776">
      <formula>IF(LEFT($AC104,9)="Efectuată",1,0)</formula>
    </cfRule>
  </conditionalFormatting>
  <conditionalFormatting sqref="AR104:AZ104 BF104:BP104">
    <cfRule type="expression" dxfId="729" priority="775">
      <formula>_xlfn.ISFORMULA(AR104)</formula>
    </cfRule>
  </conditionalFormatting>
  <conditionalFormatting sqref="AR104 AX104 AU104 BF104 BI104 BL104">
    <cfRule type="containsText" dxfId="728" priority="774" operator="containsText" text="Afectat sau NU?">
      <formula>NOT(ISERROR(SEARCH("Afectat sau NU?",AR104)))</formula>
    </cfRule>
  </conditionalFormatting>
  <conditionalFormatting sqref="F104:G104 V104 N104:O104 X104:AA104 AC104:AD104">
    <cfRule type="expression" dxfId="727" priority="773">
      <formula>IF(LEFT($AC104,9)="Efectuată",1,0)</formula>
    </cfRule>
  </conditionalFormatting>
  <conditionalFormatting sqref="BA104">
    <cfRule type="expression" dxfId="726" priority="772">
      <formula>IF(AND(ISNUMBER($AX104),$AX104&gt;24),1,0)</formula>
    </cfRule>
  </conditionalFormatting>
  <conditionalFormatting sqref="C104:D104">
    <cfRule type="expression" dxfId="725" priority="771">
      <formula>IF(LEFT($AC104,9)="Efectuată",1,0)</formula>
    </cfRule>
  </conditionalFormatting>
  <conditionalFormatting sqref="T104">
    <cfRule type="expression" dxfId="724" priority="770">
      <formula>IF(LEFT($AC104,9)="Efectuată",1,0)</formula>
    </cfRule>
  </conditionalFormatting>
  <conditionalFormatting sqref="E104">
    <cfRule type="expression" dxfId="723" priority="769">
      <formula>IF(LEFT($AC104,9)="Efectuată",1,0)</formula>
    </cfRule>
  </conditionalFormatting>
  <conditionalFormatting sqref="H104:M104">
    <cfRule type="expression" dxfId="722" priority="768">
      <formula>IF(LEFT($AC104,9)="Efectuată",1,0)</formula>
    </cfRule>
  </conditionalFormatting>
  <conditionalFormatting sqref="P104:S104">
    <cfRule type="expression" dxfId="721" priority="767">
      <formula>IF(LEFT($AC104,9)="Efectuată",1,0)</formula>
    </cfRule>
  </conditionalFormatting>
  <conditionalFormatting sqref="W104">
    <cfRule type="expression" dxfId="720" priority="766">
      <formula>IF(LEFT($AC104,9)="Efectuată",1,0)</formula>
    </cfRule>
  </conditionalFormatting>
  <conditionalFormatting sqref="AB104">
    <cfRule type="expression" dxfId="719" priority="765">
      <formula>IF(LEFT($AC104,9)="Efectuată",1,0)</formula>
    </cfRule>
  </conditionalFormatting>
  <conditionalFormatting sqref="B104">
    <cfRule type="expression" dxfId="718" priority="764">
      <formula>IF(LEFT($AC104,9)="Efectuată",1,0)</formula>
    </cfRule>
  </conditionalFormatting>
  <conditionalFormatting sqref="U104">
    <cfRule type="expression" dxfId="717" priority="763">
      <formula>IF(LEFT($AC104,9)="Efectuată",1,0)</formula>
    </cfRule>
  </conditionalFormatting>
  <conditionalFormatting sqref="A105">
    <cfRule type="expression" dxfId="716" priority="762">
      <formula>IF(LEFT($AC105,9)="Efectuată",1,0)</formula>
    </cfRule>
  </conditionalFormatting>
  <conditionalFormatting sqref="AR105:AZ105 BF105:BP105">
    <cfRule type="expression" dxfId="715" priority="761">
      <formula>_xlfn.ISFORMULA(AR105)</formula>
    </cfRule>
  </conditionalFormatting>
  <conditionalFormatting sqref="AR105 AX105 AU105 BF105 BI105 BL105">
    <cfRule type="containsText" dxfId="714" priority="760" operator="containsText" text="Afectat sau NU?">
      <formula>NOT(ISERROR(SEARCH("Afectat sau NU?",AR105)))</formula>
    </cfRule>
  </conditionalFormatting>
  <conditionalFormatting sqref="F105:G105 V105 N105:O105 X105:AA105 AC105:AD105">
    <cfRule type="expression" dxfId="713" priority="759">
      <formula>IF(LEFT($AC105,9)="Efectuată",1,0)</formula>
    </cfRule>
  </conditionalFormatting>
  <conditionalFormatting sqref="BA105">
    <cfRule type="expression" dxfId="712" priority="758">
      <formula>IF(AND(ISNUMBER($AX105),$AX105&gt;24),1,0)</formula>
    </cfRule>
  </conditionalFormatting>
  <conditionalFormatting sqref="C105:D105">
    <cfRule type="expression" dxfId="711" priority="757">
      <formula>IF(LEFT($AC105,9)="Efectuată",1,0)</formula>
    </cfRule>
  </conditionalFormatting>
  <conditionalFormatting sqref="T105">
    <cfRule type="expression" dxfId="710" priority="756">
      <formula>IF(LEFT($AC105,9)="Efectuată",1,0)</formula>
    </cfRule>
  </conditionalFormatting>
  <conditionalFormatting sqref="E105">
    <cfRule type="expression" dxfId="709" priority="755">
      <formula>IF(LEFT($AC105,9)="Efectuată",1,0)</formula>
    </cfRule>
  </conditionalFormatting>
  <conditionalFormatting sqref="H105:M105">
    <cfRule type="expression" dxfId="708" priority="754">
      <formula>IF(LEFT($AC105,9)="Efectuată",1,0)</formula>
    </cfRule>
  </conditionalFormatting>
  <conditionalFormatting sqref="P105:S105">
    <cfRule type="expression" dxfId="707" priority="753">
      <formula>IF(LEFT($AC105,9)="Efectuată",1,0)</formula>
    </cfRule>
  </conditionalFormatting>
  <conditionalFormatting sqref="W105">
    <cfRule type="expression" dxfId="706" priority="752">
      <formula>IF(LEFT($AC105,9)="Efectuată",1,0)</formula>
    </cfRule>
  </conditionalFormatting>
  <conditionalFormatting sqref="AB105">
    <cfRule type="expression" dxfId="705" priority="751">
      <formula>IF(LEFT($AC105,9)="Efectuată",1,0)</formula>
    </cfRule>
  </conditionalFormatting>
  <conditionalFormatting sqref="B105">
    <cfRule type="expression" dxfId="704" priority="750">
      <formula>IF(LEFT($AC105,9)="Efectuată",1,0)</formula>
    </cfRule>
  </conditionalFormatting>
  <conditionalFormatting sqref="U105">
    <cfRule type="expression" dxfId="703" priority="748">
      <formula>IF(LEFT($AC105,9)="Efectuată",1,0)</formula>
    </cfRule>
  </conditionalFormatting>
  <conditionalFormatting sqref="A106">
    <cfRule type="expression" dxfId="702" priority="747">
      <formula>IF(LEFT($AC106,9)="Efectuată",1,0)</formula>
    </cfRule>
  </conditionalFormatting>
  <conditionalFormatting sqref="AR106:AZ106 BF106:BP106">
    <cfRule type="expression" dxfId="701" priority="746">
      <formula>_xlfn.ISFORMULA(AR106)</formula>
    </cfRule>
  </conditionalFormatting>
  <conditionalFormatting sqref="AR106 AX106 AU106 BF106 BI106 BL106">
    <cfRule type="containsText" dxfId="700" priority="745" operator="containsText" text="Afectat sau NU?">
      <formula>NOT(ISERROR(SEARCH("Afectat sau NU?",AR106)))</formula>
    </cfRule>
  </conditionalFormatting>
  <conditionalFormatting sqref="F106:G106 V106 N106:O106 X106:AA106 AC106:AD106">
    <cfRule type="expression" dxfId="699" priority="744">
      <formula>IF(LEFT($AC106,9)="Efectuată",1,0)</formula>
    </cfRule>
  </conditionalFormatting>
  <conditionalFormatting sqref="BA106">
    <cfRule type="expression" dxfId="698" priority="743">
      <formula>IF(AND(ISNUMBER($AX106),$AX106&gt;24),1,0)</formula>
    </cfRule>
  </conditionalFormatting>
  <conditionalFormatting sqref="C106:D106">
    <cfRule type="expression" dxfId="697" priority="742">
      <formula>IF(LEFT($AC106,9)="Efectuată",1,0)</formula>
    </cfRule>
  </conditionalFormatting>
  <conditionalFormatting sqref="T106">
    <cfRule type="expression" dxfId="696" priority="741">
      <formula>IF(LEFT($AC106,9)="Efectuată",1,0)</formula>
    </cfRule>
  </conditionalFormatting>
  <conditionalFormatting sqref="E106">
    <cfRule type="expression" dxfId="695" priority="740">
      <formula>IF(LEFT($AC106,9)="Efectuată",1,0)</formula>
    </cfRule>
  </conditionalFormatting>
  <conditionalFormatting sqref="H106:M106">
    <cfRule type="expression" dxfId="694" priority="739">
      <formula>IF(LEFT($AC106,9)="Efectuată",1,0)</formula>
    </cfRule>
  </conditionalFormatting>
  <conditionalFormatting sqref="P106:S106">
    <cfRule type="expression" dxfId="693" priority="738">
      <formula>IF(LEFT($AC106,9)="Efectuată",1,0)</formula>
    </cfRule>
  </conditionalFormatting>
  <conditionalFormatting sqref="W106">
    <cfRule type="expression" dxfId="692" priority="737">
      <formula>IF(LEFT($AC106,9)="Efectuată",1,0)</formula>
    </cfRule>
  </conditionalFormatting>
  <conditionalFormatting sqref="AB106">
    <cfRule type="expression" dxfId="691" priority="736">
      <formula>IF(LEFT($AC106,9)="Efectuată",1,0)</formula>
    </cfRule>
  </conditionalFormatting>
  <conditionalFormatting sqref="B106">
    <cfRule type="expression" dxfId="690" priority="735">
      <formula>IF(LEFT($AC106,9)="Efectuată",1,0)</formula>
    </cfRule>
  </conditionalFormatting>
  <conditionalFormatting sqref="U106">
    <cfRule type="expression" dxfId="689" priority="734">
      <formula>IF(LEFT($AC106,9)="Efectuată",1,0)</formula>
    </cfRule>
  </conditionalFormatting>
  <conditionalFormatting sqref="A107:A109">
    <cfRule type="expression" dxfId="688" priority="733">
      <formula>IF(LEFT($AC107,9)="Efectuată",1,0)</formula>
    </cfRule>
  </conditionalFormatting>
  <conditionalFormatting sqref="AR107:AZ109 BF107:BP109">
    <cfRule type="expression" dxfId="687" priority="732">
      <formula>_xlfn.ISFORMULA(AR107)</formula>
    </cfRule>
  </conditionalFormatting>
  <conditionalFormatting sqref="AR107:AR109 AX107:AX109 AU107:AU109 BF107:BF109 BI107:BI109 BL107:BL109">
    <cfRule type="containsText" dxfId="686" priority="731" operator="containsText" text="Afectat sau NU?">
      <formula>NOT(ISERROR(SEARCH("Afectat sau NU?",AR107)))</formula>
    </cfRule>
  </conditionalFormatting>
  <conditionalFormatting sqref="F107:G109 V107:V109 N107:O109 X107:AA109 AC107:AD109">
    <cfRule type="expression" dxfId="685" priority="730">
      <formula>IF(LEFT($AC107,9)="Efectuată",1,0)</formula>
    </cfRule>
  </conditionalFormatting>
  <conditionalFormatting sqref="BA107:BA109">
    <cfRule type="expression" dxfId="684" priority="729">
      <formula>IF(AND(ISNUMBER($AX107),$AX107&gt;24),1,0)</formula>
    </cfRule>
  </conditionalFormatting>
  <conditionalFormatting sqref="C107:D109">
    <cfRule type="expression" dxfId="683" priority="728">
      <formula>IF(LEFT($AC107,9)="Efectuată",1,0)</formula>
    </cfRule>
  </conditionalFormatting>
  <conditionalFormatting sqref="T107:T109">
    <cfRule type="expression" dxfId="682" priority="727">
      <formula>IF(LEFT($AC107,9)="Efectuată",1,0)</formula>
    </cfRule>
  </conditionalFormatting>
  <conditionalFormatting sqref="E107:E109">
    <cfRule type="expression" dxfId="681" priority="726">
      <formula>IF(LEFT($AC107,9)="Efectuată",1,0)</formula>
    </cfRule>
  </conditionalFormatting>
  <conditionalFormatting sqref="H107:M109">
    <cfRule type="expression" dxfId="680" priority="725">
      <formula>IF(LEFT($AC107,9)="Efectuată",1,0)</formula>
    </cfRule>
  </conditionalFormatting>
  <conditionalFormatting sqref="W107:W109">
    <cfRule type="expression" dxfId="679" priority="723">
      <formula>IF(LEFT($AC107,9)="Efectuată",1,0)</formula>
    </cfRule>
  </conditionalFormatting>
  <conditionalFormatting sqref="AB107:AB109">
    <cfRule type="expression" dxfId="678" priority="722">
      <formula>IF(LEFT($AC107,9)="Efectuată",1,0)</formula>
    </cfRule>
  </conditionalFormatting>
  <conditionalFormatting sqref="B107:B109">
    <cfRule type="expression" dxfId="677" priority="721">
      <formula>IF(LEFT($AC107,9)="Efectuată",1,0)</formula>
    </cfRule>
  </conditionalFormatting>
  <conditionalFormatting sqref="U107:U109">
    <cfRule type="expression" dxfId="676" priority="720">
      <formula>IF(LEFT($AC107,9)="Efectuată",1,0)</formula>
    </cfRule>
  </conditionalFormatting>
  <conditionalFormatting sqref="P107:S109">
    <cfRule type="expression" dxfId="675" priority="719">
      <formula>IF(LEFT($AC107,9)="Efectuată",1,0)</formula>
    </cfRule>
  </conditionalFormatting>
  <conditionalFormatting sqref="A110">
    <cfRule type="expression" dxfId="674" priority="718">
      <formula>IF(LEFT($AC110,9)="Efectuată",1,0)</formula>
    </cfRule>
  </conditionalFormatting>
  <conditionalFormatting sqref="AR110:AZ110 BF110:BP110">
    <cfRule type="expression" dxfId="673" priority="717">
      <formula>_xlfn.ISFORMULA(AR110)</formula>
    </cfRule>
  </conditionalFormatting>
  <conditionalFormatting sqref="AR110 AX110 AU110 BF110 BI110 BL110">
    <cfRule type="containsText" dxfId="672" priority="716" operator="containsText" text="Afectat sau NU?">
      <formula>NOT(ISERROR(SEARCH("Afectat sau NU?",AR110)))</formula>
    </cfRule>
  </conditionalFormatting>
  <conditionalFormatting sqref="F110:G110 V110 N110:O110 X110:AA110 AC110:AD110">
    <cfRule type="expression" dxfId="671" priority="715">
      <formula>IF(LEFT($AC110,9)="Efectuată",1,0)</formula>
    </cfRule>
  </conditionalFormatting>
  <conditionalFormatting sqref="BA110">
    <cfRule type="expression" dxfId="670" priority="714">
      <formula>IF(AND(ISNUMBER($AX110),$AX110&gt;24),1,0)</formula>
    </cfRule>
  </conditionalFormatting>
  <conditionalFormatting sqref="C110:D110">
    <cfRule type="expression" dxfId="669" priority="713">
      <formula>IF(LEFT($AC110,9)="Efectuată",1,0)</formula>
    </cfRule>
  </conditionalFormatting>
  <conditionalFormatting sqref="T110">
    <cfRule type="expression" dxfId="668" priority="712">
      <formula>IF(LEFT($AC110,9)="Efectuată",1,0)</formula>
    </cfRule>
  </conditionalFormatting>
  <conditionalFormatting sqref="E110">
    <cfRule type="expression" dxfId="667" priority="711">
      <formula>IF(LEFT($AC110,9)="Efectuată",1,0)</formula>
    </cfRule>
  </conditionalFormatting>
  <conditionalFormatting sqref="H110:M110">
    <cfRule type="expression" dxfId="666" priority="710">
      <formula>IF(LEFT($AC110,9)="Efectuată",1,0)</formula>
    </cfRule>
  </conditionalFormatting>
  <conditionalFormatting sqref="P110:S110">
    <cfRule type="expression" dxfId="665" priority="709">
      <formula>IF(LEFT($AC110,9)="Efectuată",1,0)</formula>
    </cfRule>
  </conditionalFormatting>
  <conditionalFormatting sqref="W110">
    <cfRule type="expression" dxfId="664" priority="708">
      <formula>IF(LEFT($AC110,9)="Efectuată",1,0)</formula>
    </cfRule>
  </conditionalFormatting>
  <conditionalFormatting sqref="AB110">
    <cfRule type="expression" dxfId="663" priority="707">
      <formula>IF(LEFT($AC110,9)="Efectuată",1,0)</formula>
    </cfRule>
  </conditionalFormatting>
  <conditionalFormatting sqref="B110">
    <cfRule type="expression" dxfId="662" priority="706">
      <formula>IF(LEFT($AC110,9)="Efectuată",1,0)</formula>
    </cfRule>
  </conditionalFormatting>
  <conditionalFormatting sqref="U110">
    <cfRule type="expression" dxfId="661" priority="705">
      <formula>IF(LEFT($AC110,9)="Efectuată",1,0)</formula>
    </cfRule>
  </conditionalFormatting>
  <conditionalFormatting sqref="A111">
    <cfRule type="expression" dxfId="660" priority="704">
      <formula>IF(LEFT($AC111,9)="Efectuată",1,0)</formula>
    </cfRule>
  </conditionalFormatting>
  <conditionalFormatting sqref="AR111:AZ111 BF111:BP111">
    <cfRule type="expression" dxfId="659" priority="703">
      <formula>_xlfn.ISFORMULA(AR111)</formula>
    </cfRule>
  </conditionalFormatting>
  <conditionalFormatting sqref="AR111 AX111 AU111 BF111 BI111 BL111">
    <cfRule type="containsText" dxfId="658" priority="702" operator="containsText" text="Afectat sau NU?">
      <formula>NOT(ISERROR(SEARCH("Afectat sau NU?",AR111)))</formula>
    </cfRule>
  </conditionalFormatting>
  <conditionalFormatting sqref="F111:G111 V111 N111:O111 X111:AA111 AC111:AD111">
    <cfRule type="expression" dxfId="657" priority="701">
      <formula>IF(LEFT($AC111,9)="Efectuată",1,0)</formula>
    </cfRule>
  </conditionalFormatting>
  <conditionalFormatting sqref="BA111">
    <cfRule type="expression" dxfId="656" priority="700">
      <formula>IF(AND(ISNUMBER($AX111),$AX111&gt;24),1,0)</formula>
    </cfRule>
  </conditionalFormatting>
  <conditionalFormatting sqref="C111:D111">
    <cfRule type="expression" dxfId="655" priority="699">
      <formula>IF(LEFT($AC111,9)="Efectuată",1,0)</formula>
    </cfRule>
  </conditionalFormatting>
  <conditionalFormatting sqref="T111">
    <cfRule type="expression" dxfId="654" priority="698">
      <formula>IF(LEFT($AC111,9)="Efectuată",1,0)</formula>
    </cfRule>
  </conditionalFormatting>
  <conditionalFormatting sqref="E111">
    <cfRule type="expression" dxfId="653" priority="697">
      <formula>IF(LEFT($AC111,9)="Efectuată",1,0)</formula>
    </cfRule>
  </conditionalFormatting>
  <conditionalFormatting sqref="H111:M111">
    <cfRule type="expression" dxfId="652" priority="696">
      <formula>IF(LEFT($AC111,9)="Efectuată",1,0)</formula>
    </cfRule>
  </conditionalFormatting>
  <conditionalFormatting sqref="P111:S111">
    <cfRule type="expression" dxfId="651" priority="695">
      <formula>IF(LEFT($AC111,9)="Efectuată",1,0)</formula>
    </cfRule>
  </conditionalFormatting>
  <conditionalFormatting sqref="W111">
    <cfRule type="expression" dxfId="650" priority="694">
      <formula>IF(LEFT($AC111,9)="Efectuată",1,0)</formula>
    </cfRule>
  </conditionalFormatting>
  <conditionalFormatting sqref="AB111">
    <cfRule type="expression" dxfId="649" priority="693">
      <formula>IF(LEFT($AC111,9)="Efectuată",1,0)</formula>
    </cfRule>
  </conditionalFormatting>
  <conditionalFormatting sqref="B111">
    <cfRule type="expression" dxfId="648" priority="692">
      <formula>IF(LEFT($AC111,9)="Efectuată",1,0)</formula>
    </cfRule>
  </conditionalFormatting>
  <conditionalFormatting sqref="U111">
    <cfRule type="expression" dxfId="647" priority="691">
      <formula>IF(LEFT($AC111,9)="Efectuată",1,0)</formula>
    </cfRule>
  </conditionalFormatting>
  <conditionalFormatting sqref="U50">
    <cfRule type="expression" dxfId="646" priority="690">
      <formula>IF(LEFT($AC50,9)="Efectuată",1,0)</formula>
    </cfRule>
  </conditionalFormatting>
  <conditionalFormatting sqref="A112">
    <cfRule type="expression" dxfId="645" priority="689">
      <formula>IF(LEFT($AC112,9)="Efectuată",1,0)</formula>
    </cfRule>
  </conditionalFormatting>
  <conditionalFormatting sqref="AR112:AZ112 BF112:BP112">
    <cfRule type="expression" dxfId="644" priority="688">
      <formula>_xlfn.ISFORMULA(AR112)</formula>
    </cfRule>
  </conditionalFormatting>
  <conditionalFormatting sqref="AR112 AX112 AU112 BF112 BI112 BL112">
    <cfRule type="containsText" dxfId="643" priority="687" operator="containsText" text="Afectat sau NU?">
      <formula>NOT(ISERROR(SEARCH("Afectat sau NU?",AR112)))</formula>
    </cfRule>
  </conditionalFormatting>
  <conditionalFormatting sqref="F112:G112 V112 N112:O112 X112:AA112 AC112:AD112">
    <cfRule type="expression" dxfId="642" priority="686">
      <formula>IF(LEFT($AC112,9)="Efectuată",1,0)</formula>
    </cfRule>
  </conditionalFormatting>
  <conditionalFormatting sqref="BA112">
    <cfRule type="expression" dxfId="641" priority="685">
      <formula>IF(AND(ISNUMBER($AX112),$AX112&gt;24),1,0)</formula>
    </cfRule>
  </conditionalFormatting>
  <conditionalFormatting sqref="C112:D112">
    <cfRule type="expression" dxfId="640" priority="684">
      <formula>IF(LEFT($AC112,9)="Efectuată",1,0)</formula>
    </cfRule>
  </conditionalFormatting>
  <conditionalFormatting sqref="T112">
    <cfRule type="expression" dxfId="639" priority="683">
      <formula>IF(LEFT($AC112,9)="Efectuată",1,0)</formula>
    </cfRule>
  </conditionalFormatting>
  <conditionalFormatting sqref="E112">
    <cfRule type="expression" dxfId="638" priority="682">
      <formula>IF(LEFT($AC112,9)="Efectuată",1,0)</formula>
    </cfRule>
  </conditionalFormatting>
  <conditionalFormatting sqref="H112:M112">
    <cfRule type="expression" dxfId="637" priority="681">
      <formula>IF(LEFT($AC112,9)="Efectuată",1,0)</formula>
    </cfRule>
  </conditionalFormatting>
  <conditionalFormatting sqref="P112:S112">
    <cfRule type="expression" dxfId="636" priority="680">
      <formula>IF(LEFT($AC112,9)="Efectuată",1,0)</formula>
    </cfRule>
  </conditionalFormatting>
  <conditionalFormatting sqref="W112">
    <cfRule type="expression" dxfId="635" priority="679">
      <formula>IF(LEFT($AC112,9)="Efectuată",1,0)</formula>
    </cfRule>
  </conditionalFormatting>
  <conditionalFormatting sqref="AB112">
    <cfRule type="expression" dxfId="634" priority="678">
      <formula>IF(LEFT($AC112,9)="Efectuată",1,0)</formula>
    </cfRule>
  </conditionalFormatting>
  <conditionalFormatting sqref="B112">
    <cfRule type="expression" dxfId="633" priority="677">
      <formula>IF(LEFT($AC112,9)="Efectuată",1,0)</formula>
    </cfRule>
  </conditionalFormatting>
  <conditionalFormatting sqref="U112">
    <cfRule type="expression" dxfId="632" priority="676">
      <formula>IF(LEFT($AC112,9)="Efectuată",1,0)</formula>
    </cfRule>
  </conditionalFormatting>
  <conditionalFormatting sqref="A114">
    <cfRule type="expression" dxfId="631" priority="675">
      <formula>IF(LEFT($AC114,9)="Efectuată",1,0)</formula>
    </cfRule>
  </conditionalFormatting>
  <conditionalFormatting sqref="AR114:AZ114 BF114:BP114">
    <cfRule type="expression" dxfId="630" priority="674">
      <formula>_xlfn.ISFORMULA(AR114)</formula>
    </cfRule>
  </conditionalFormatting>
  <conditionalFormatting sqref="AR114 AX114 AU114 BF114 BI114 BL114">
    <cfRule type="containsText" dxfId="629" priority="673" operator="containsText" text="Afectat sau NU?">
      <formula>NOT(ISERROR(SEARCH("Afectat sau NU?",AR114)))</formula>
    </cfRule>
  </conditionalFormatting>
  <conditionalFormatting sqref="F114:G114 V114 N114:O114 X114:AA114 AC114:AD114">
    <cfRule type="expression" dxfId="628" priority="672">
      <formula>IF(LEFT($AC114,9)="Efectuată",1,0)</formula>
    </cfRule>
  </conditionalFormatting>
  <conditionalFormatting sqref="BA114">
    <cfRule type="expression" dxfId="627" priority="671">
      <formula>IF(AND(ISNUMBER($AX114),$AX114&gt;24),1,0)</formula>
    </cfRule>
  </conditionalFormatting>
  <conditionalFormatting sqref="C114:D114">
    <cfRule type="expression" dxfId="626" priority="670">
      <formula>IF(LEFT($AC114,9)="Efectuată",1,0)</formula>
    </cfRule>
  </conditionalFormatting>
  <conditionalFormatting sqref="T114">
    <cfRule type="expression" dxfId="625" priority="669">
      <formula>IF(LEFT($AC114,9)="Efectuată",1,0)</formula>
    </cfRule>
  </conditionalFormatting>
  <conditionalFormatting sqref="E114">
    <cfRule type="expression" dxfId="624" priority="668">
      <formula>IF(LEFT($AC114,9)="Efectuată",1,0)</formula>
    </cfRule>
  </conditionalFormatting>
  <conditionalFormatting sqref="H114:M114">
    <cfRule type="expression" dxfId="623" priority="667">
      <formula>IF(LEFT($AC114,9)="Efectuată",1,0)</formula>
    </cfRule>
  </conditionalFormatting>
  <conditionalFormatting sqref="P114:S114">
    <cfRule type="expression" dxfId="622" priority="666">
      <formula>IF(LEFT($AC114,9)="Efectuată",1,0)</formula>
    </cfRule>
  </conditionalFormatting>
  <conditionalFormatting sqref="W114">
    <cfRule type="expression" dxfId="621" priority="665">
      <formula>IF(LEFT($AC114,9)="Efectuată",1,0)</formula>
    </cfRule>
  </conditionalFormatting>
  <conditionalFormatting sqref="AB114">
    <cfRule type="expression" dxfId="620" priority="664">
      <formula>IF(LEFT($AC114,9)="Efectuată",1,0)</formula>
    </cfRule>
  </conditionalFormatting>
  <conditionalFormatting sqref="B114">
    <cfRule type="expression" dxfId="619" priority="663">
      <formula>IF(LEFT($AC114,9)="Efectuată",1,0)</formula>
    </cfRule>
  </conditionalFormatting>
  <conditionalFormatting sqref="U114">
    <cfRule type="expression" dxfId="618" priority="662">
      <formula>IF(LEFT($AC114,9)="Efectuată",1,0)</formula>
    </cfRule>
  </conditionalFormatting>
  <conditionalFormatting sqref="A113">
    <cfRule type="expression" dxfId="617" priority="661">
      <formula>IF(LEFT($AC113,9)="Efectuată",1,0)</formula>
    </cfRule>
  </conditionalFormatting>
  <conditionalFormatting sqref="AR113:AZ113 BF113:BP113">
    <cfRule type="expression" dxfId="616" priority="660">
      <formula>_xlfn.ISFORMULA(AR113)</formula>
    </cfRule>
  </conditionalFormatting>
  <conditionalFormatting sqref="AR113 AX113 AU113 BF113 BI113 BL113">
    <cfRule type="containsText" dxfId="615" priority="659" operator="containsText" text="Afectat sau NU?">
      <formula>NOT(ISERROR(SEARCH("Afectat sau NU?",AR113)))</formula>
    </cfRule>
  </conditionalFormatting>
  <conditionalFormatting sqref="F113:G113 V113 N113:O113 X113:AA113 AC113:AD113">
    <cfRule type="expression" dxfId="614" priority="658">
      <formula>IF(LEFT($AC113,9)="Efectuată",1,0)</formula>
    </cfRule>
  </conditionalFormatting>
  <conditionalFormatting sqref="BA113">
    <cfRule type="expression" dxfId="613" priority="657">
      <formula>IF(AND(ISNUMBER($AX113),$AX113&gt;24),1,0)</formula>
    </cfRule>
  </conditionalFormatting>
  <conditionalFormatting sqref="C113:D113">
    <cfRule type="expression" dxfId="612" priority="656">
      <formula>IF(LEFT($AC113,9)="Efectuată",1,0)</formula>
    </cfRule>
  </conditionalFormatting>
  <conditionalFormatting sqref="T113">
    <cfRule type="expression" dxfId="611" priority="655">
      <formula>IF(LEFT($AC113,9)="Efectuată",1,0)</formula>
    </cfRule>
  </conditionalFormatting>
  <conditionalFormatting sqref="E113">
    <cfRule type="expression" dxfId="610" priority="654">
      <formula>IF(LEFT($AC113,9)="Efectuată",1,0)</formula>
    </cfRule>
  </conditionalFormatting>
  <conditionalFormatting sqref="H113:M113">
    <cfRule type="expression" dxfId="609" priority="653">
      <formula>IF(LEFT($AC113,9)="Efectuată",1,0)</formula>
    </cfRule>
  </conditionalFormatting>
  <conditionalFormatting sqref="P113:S113">
    <cfRule type="expression" dxfId="608" priority="652">
      <formula>IF(LEFT($AC113,9)="Efectuată",1,0)</formula>
    </cfRule>
  </conditionalFormatting>
  <conditionalFormatting sqref="W113">
    <cfRule type="expression" dxfId="607" priority="651">
      <formula>IF(LEFT($AC113,9)="Efectuată",1,0)</formula>
    </cfRule>
  </conditionalFormatting>
  <conditionalFormatting sqref="AB113">
    <cfRule type="expression" dxfId="606" priority="650">
      <formula>IF(LEFT($AC113,9)="Efectuată",1,0)</formula>
    </cfRule>
  </conditionalFormatting>
  <conditionalFormatting sqref="B113">
    <cfRule type="expression" dxfId="605" priority="649">
      <formula>IF(LEFT($AC113,9)="Efectuată",1,0)</formula>
    </cfRule>
  </conditionalFormatting>
  <conditionalFormatting sqref="U113">
    <cfRule type="expression" dxfId="604" priority="648">
      <formula>IF(LEFT($AC113,9)="Efectuată",1,0)</formula>
    </cfRule>
  </conditionalFormatting>
  <conditionalFormatting sqref="A115">
    <cfRule type="expression" dxfId="603" priority="647">
      <formula>IF(LEFT($AC115,9)="Efectuată",1,0)</formula>
    </cfRule>
  </conditionalFormatting>
  <conditionalFormatting sqref="AR115:AZ115 BF115:BP115">
    <cfRule type="expression" dxfId="602" priority="646">
      <formula>_xlfn.ISFORMULA(AR115)</formula>
    </cfRule>
  </conditionalFormatting>
  <conditionalFormatting sqref="AR115 AX115 AU115 BF115 BI115 BL115">
    <cfRule type="containsText" dxfId="601" priority="645" operator="containsText" text="Afectat sau NU?">
      <formula>NOT(ISERROR(SEARCH("Afectat sau NU?",AR115)))</formula>
    </cfRule>
  </conditionalFormatting>
  <conditionalFormatting sqref="F115:G115 V115 N115:O115 X115:AA115 AC115:AD115">
    <cfRule type="expression" dxfId="600" priority="644">
      <formula>IF(LEFT($AC115,9)="Efectuată",1,0)</formula>
    </cfRule>
  </conditionalFormatting>
  <conditionalFormatting sqref="BA115">
    <cfRule type="expression" dxfId="599" priority="643">
      <formula>IF(AND(ISNUMBER($AX115),$AX115&gt;24),1,0)</formula>
    </cfRule>
  </conditionalFormatting>
  <conditionalFormatting sqref="C115:D115">
    <cfRule type="expression" dxfId="598" priority="642">
      <formula>IF(LEFT($AC115,9)="Efectuată",1,0)</formula>
    </cfRule>
  </conditionalFormatting>
  <conditionalFormatting sqref="T115">
    <cfRule type="expression" dxfId="597" priority="641">
      <formula>IF(LEFT($AC115,9)="Efectuată",1,0)</formula>
    </cfRule>
  </conditionalFormatting>
  <conditionalFormatting sqref="E115">
    <cfRule type="expression" dxfId="596" priority="640">
      <formula>IF(LEFT($AC115,9)="Efectuată",1,0)</formula>
    </cfRule>
  </conditionalFormatting>
  <conditionalFormatting sqref="H115:M115">
    <cfRule type="expression" dxfId="595" priority="639">
      <formula>IF(LEFT($AC115,9)="Efectuată",1,0)</formula>
    </cfRule>
  </conditionalFormatting>
  <conditionalFormatting sqref="P115:S115">
    <cfRule type="expression" dxfId="594" priority="638">
      <formula>IF(LEFT($AC115,9)="Efectuată",1,0)</formula>
    </cfRule>
  </conditionalFormatting>
  <conditionalFormatting sqref="W115">
    <cfRule type="expression" dxfId="593" priority="637">
      <formula>IF(LEFT($AC115,9)="Efectuată",1,0)</formula>
    </cfRule>
  </conditionalFormatting>
  <conditionalFormatting sqref="AB115">
    <cfRule type="expression" dxfId="592" priority="636">
      <formula>IF(LEFT($AC115,9)="Efectuată",1,0)</formula>
    </cfRule>
  </conditionalFormatting>
  <conditionalFormatting sqref="B115">
    <cfRule type="expression" dxfId="591" priority="635">
      <formula>IF(LEFT($AC115,9)="Efectuată",1,0)</formula>
    </cfRule>
  </conditionalFormatting>
  <conditionalFormatting sqref="U115">
    <cfRule type="expression" dxfId="590" priority="633">
      <formula>IF(LEFT($AC115,9)="Efectuată",1,0)</formula>
    </cfRule>
  </conditionalFormatting>
  <conditionalFormatting sqref="A116">
    <cfRule type="expression" dxfId="589" priority="632">
      <formula>IF(LEFT($AC116,9)="Efectuată",1,0)</formula>
    </cfRule>
  </conditionalFormatting>
  <conditionalFormatting sqref="AR116:AZ116 BF116:BP116">
    <cfRule type="expression" dxfId="588" priority="631">
      <formula>_xlfn.ISFORMULA(AR116)</formula>
    </cfRule>
  </conditionalFormatting>
  <conditionalFormatting sqref="AR116 AX116 AU116 BF116 BI116 BL116">
    <cfRule type="containsText" dxfId="587" priority="630" operator="containsText" text="Afectat sau NU?">
      <formula>NOT(ISERROR(SEARCH("Afectat sau NU?",AR116)))</formula>
    </cfRule>
  </conditionalFormatting>
  <conditionalFormatting sqref="F116:G116 V116 N116:O116 X116:AA116 AC116:AD116">
    <cfRule type="expression" dxfId="586" priority="629">
      <formula>IF(LEFT($AC116,9)="Efectuată",1,0)</formula>
    </cfRule>
  </conditionalFormatting>
  <conditionalFormatting sqref="BA116">
    <cfRule type="expression" dxfId="585" priority="628">
      <formula>IF(AND(ISNUMBER($AX116),$AX116&gt;24),1,0)</formula>
    </cfRule>
  </conditionalFormatting>
  <conditionalFormatting sqref="C116:D116">
    <cfRule type="expression" dxfId="584" priority="627">
      <formula>IF(LEFT($AC116,9)="Efectuată",1,0)</formula>
    </cfRule>
  </conditionalFormatting>
  <conditionalFormatting sqref="T116">
    <cfRule type="expression" dxfId="583" priority="626">
      <formula>IF(LEFT($AC116,9)="Efectuată",1,0)</formula>
    </cfRule>
  </conditionalFormatting>
  <conditionalFormatting sqref="E116">
    <cfRule type="expression" dxfId="582" priority="625">
      <formula>IF(LEFT($AC116,9)="Efectuată",1,0)</formula>
    </cfRule>
  </conditionalFormatting>
  <conditionalFormatting sqref="H116:M116">
    <cfRule type="expression" dxfId="581" priority="624">
      <formula>IF(LEFT($AC116,9)="Efectuată",1,0)</formula>
    </cfRule>
  </conditionalFormatting>
  <conditionalFormatting sqref="P116:S116">
    <cfRule type="expression" dxfId="580" priority="623">
      <formula>IF(LEFT($AC116,9)="Efectuată",1,0)</formula>
    </cfRule>
  </conditionalFormatting>
  <conditionalFormatting sqref="W116">
    <cfRule type="expression" dxfId="579" priority="622">
      <formula>IF(LEFT($AC116,9)="Efectuată",1,0)</formula>
    </cfRule>
  </conditionalFormatting>
  <conditionalFormatting sqref="AB116">
    <cfRule type="expression" dxfId="578" priority="621">
      <formula>IF(LEFT($AC116,9)="Efectuată",1,0)</formula>
    </cfRule>
  </conditionalFormatting>
  <conditionalFormatting sqref="B116">
    <cfRule type="expression" dxfId="577" priority="620">
      <formula>IF(LEFT($AC116,9)="Efectuată",1,0)</formula>
    </cfRule>
  </conditionalFormatting>
  <conditionalFormatting sqref="U116">
    <cfRule type="expression" dxfId="576" priority="619">
      <formula>IF(LEFT($AC116,9)="Efectuată",1,0)</formula>
    </cfRule>
  </conditionalFormatting>
  <conditionalFormatting sqref="A100">
    <cfRule type="expression" dxfId="575" priority="618">
      <formula>IF(LEFT($AC100,9)="Efectuată",1,0)</formula>
    </cfRule>
  </conditionalFormatting>
  <conditionalFormatting sqref="AR100:AZ100 BF100:BP100">
    <cfRule type="expression" dxfId="574" priority="617">
      <formula>_xlfn.ISFORMULA(AR100)</formula>
    </cfRule>
  </conditionalFormatting>
  <conditionalFormatting sqref="AR100 AX100 AU100 BF100 BI100 BL100">
    <cfRule type="containsText" dxfId="573" priority="616" operator="containsText" text="Afectat sau NU?">
      <formula>NOT(ISERROR(SEARCH("Afectat sau NU?",AR100)))</formula>
    </cfRule>
  </conditionalFormatting>
  <conditionalFormatting sqref="F100:G100 U100:V100 N100:O100 X100:AA100 AC100:AD100">
    <cfRule type="expression" dxfId="572" priority="615">
      <formula>IF(LEFT($AC100,9)="Efectuată",1,0)</formula>
    </cfRule>
  </conditionalFormatting>
  <conditionalFormatting sqref="BA100">
    <cfRule type="expression" dxfId="571" priority="614">
      <formula>IF(AND(ISNUMBER($AX100),$AX100&gt;24),1,0)</formula>
    </cfRule>
  </conditionalFormatting>
  <conditionalFormatting sqref="C100:D100">
    <cfRule type="expression" dxfId="570" priority="613">
      <formula>IF(LEFT($AC100,9)="Efectuată",1,0)</formula>
    </cfRule>
  </conditionalFormatting>
  <conditionalFormatting sqref="T100">
    <cfRule type="expression" dxfId="569" priority="612">
      <formula>IF(LEFT($AC100,9)="Efectuată",1,0)</formula>
    </cfRule>
  </conditionalFormatting>
  <conditionalFormatting sqref="E100">
    <cfRule type="expression" dxfId="568" priority="611">
      <formula>IF(LEFT($AC100,9)="Efectuată",1,0)</formula>
    </cfRule>
  </conditionalFormatting>
  <conditionalFormatting sqref="H100:M100">
    <cfRule type="expression" dxfId="567" priority="610">
      <formula>IF(LEFT($AC100,9)="Efectuată",1,0)</formula>
    </cfRule>
  </conditionalFormatting>
  <conditionalFormatting sqref="P100:S100">
    <cfRule type="expression" dxfId="566" priority="609">
      <formula>IF(LEFT($AC100,9)="Efectuată",1,0)</formula>
    </cfRule>
  </conditionalFormatting>
  <conditionalFormatting sqref="W100">
    <cfRule type="expression" dxfId="565" priority="608">
      <formula>IF(LEFT($AC100,9)="Efectuată",1,0)</formula>
    </cfRule>
  </conditionalFormatting>
  <conditionalFormatting sqref="AB100">
    <cfRule type="expression" dxfId="564" priority="607">
      <formula>IF(LEFT($AC100,9)="Efectuată",1,0)</formula>
    </cfRule>
  </conditionalFormatting>
  <conditionalFormatting sqref="B100">
    <cfRule type="expression" dxfId="563" priority="606">
      <formula>IF(LEFT($AC100,9)="Efectuată",1,0)</formula>
    </cfRule>
  </conditionalFormatting>
  <conditionalFormatting sqref="A117">
    <cfRule type="expression" dxfId="562" priority="605">
      <formula>IF(LEFT($AC117,9)="Efectuată",1,0)</formula>
    </cfRule>
  </conditionalFormatting>
  <conditionalFormatting sqref="AR117:AZ117 BF117:BP117">
    <cfRule type="expression" dxfId="561" priority="604">
      <formula>_xlfn.ISFORMULA(AR117)</formula>
    </cfRule>
  </conditionalFormatting>
  <conditionalFormatting sqref="AR117 AX117 AU117 BF117 BI117 BL117">
    <cfRule type="containsText" dxfId="560" priority="603" operator="containsText" text="Afectat sau NU?">
      <formula>NOT(ISERROR(SEARCH("Afectat sau NU?",AR117)))</formula>
    </cfRule>
  </conditionalFormatting>
  <conditionalFormatting sqref="F117:G117 V117 X117:AA117 AC117:AD117">
    <cfRule type="expression" dxfId="559" priority="602">
      <formula>IF(LEFT($AC117,9)="Efectuată",1,0)</formula>
    </cfRule>
  </conditionalFormatting>
  <conditionalFormatting sqref="BA117">
    <cfRule type="expression" dxfId="558" priority="601">
      <formula>IF(AND(ISNUMBER($AX117),$AX117&gt;24),1,0)</formula>
    </cfRule>
  </conditionalFormatting>
  <conditionalFormatting sqref="C117:D117">
    <cfRule type="expression" dxfId="557" priority="600">
      <formula>IF(LEFT($AC117,9)="Efectuată",1,0)</formula>
    </cfRule>
  </conditionalFormatting>
  <conditionalFormatting sqref="E117">
    <cfRule type="expression" dxfId="556" priority="598">
      <formula>IF(LEFT($AC117,9)="Efectuată",1,0)</formula>
    </cfRule>
  </conditionalFormatting>
  <conditionalFormatting sqref="H117:K117">
    <cfRule type="expression" dxfId="555" priority="597">
      <formula>IF(LEFT($AC117,9)="Efectuată",1,0)</formula>
    </cfRule>
  </conditionalFormatting>
  <conditionalFormatting sqref="P117:S117">
    <cfRule type="expression" dxfId="554" priority="596">
      <formula>IF(LEFT($AC117,9)="Efectuată",1,0)</formula>
    </cfRule>
  </conditionalFormatting>
  <conditionalFormatting sqref="W117">
    <cfRule type="expression" dxfId="553" priority="595">
      <formula>IF(LEFT($AC117,9)="Efectuată",1,0)</formula>
    </cfRule>
  </conditionalFormatting>
  <conditionalFormatting sqref="AB117">
    <cfRule type="expression" dxfId="552" priority="594">
      <formula>IF(LEFT($AC117,9)="Efectuată",1,0)</formula>
    </cfRule>
  </conditionalFormatting>
  <conditionalFormatting sqref="B117">
    <cfRule type="expression" dxfId="551" priority="593">
      <formula>IF(LEFT($AC117,9)="Efectuată",1,0)</formula>
    </cfRule>
  </conditionalFormatting>
  <conditionalFormatting sqref="U117">
    <cfRule type="expression" dxfId="550" priority="592">
      <formula>IF(LEFT($AC117,9)="Efectuată",1,0)</formula>
    </cfRule>
  </conditionalFormatting>
  <conditionalFormatting sqref="T117">
    <cfRule type="expression" dxfId="549" priority="591">
      <formula>IF(LEFT($AC117,9)="Efectuată",1,0)</formula>
    </cfRule>
  </conditionalFormatting>
  <conditionalFormatting sqref="L117:M117">
    <cfRule type="expression" dxfId="548" priority="590">
      <formula>IF(LEFT($AC117,9)="Efectuată",1,0)</formula>
    </cfRule>
  </conditionalFormatting>
  <conditionalFormatting sqref="N117:O117">
    <cfRule type="expression" dxfId="547" priority="589">
      <formula>IF(LEFT($AC117,9)="Efectuată",1,0)</formula>
    </cfRule>
  </conditionalFormatting>
  <conditionalFormatting sqref="A118">
    <cfRule type="expression" dxfId="546" priority="588">
      <formula>IF(LEFT($AC118,9)="Efectuată",1,0)</formula>
    </cfRule>
  </conditionalFormatting>
  <conditionalFormatting sqref="AR118:AZ118 BF118:BP118">
    <cfRule type="expression" dxfId="545" priority="587">
      <formula>_xlfn.ISFORMULA(AR118)</formula>
    </cfRule>
  </conditionalFormatting>
  <conditionalFormatting sqref="AR118 AX118 AU118 BF118 BI118 BL118">
    <cfRule type="containsText" dxfId="544" priority="586" operator="containsText" text="Afectat sau NU?">
      <formula>NOT(ISERROR(SEARCH("Afectat sau NU?",AR118)))</formula>
    </cfRule>
  </conditionalFormatting>
  <conditionalFormatting sqref="F118:G118 V118 X118:AA118 AC118:AD118">
    <cfRule type="expression" dxfId="543" priority="585">
      <formula>IF(LEFT($AC118,9)="Efectuată",1,0)</formula>
    </cfRule>
  </conditionalFormatting>
  <conditionalFormatting sqref="BA118">
    <cfRule type="expression" dxfId="542" priority="584">
      <formula>IF(AND(ISNUMBER($AX118),$AX118&gt;24),1,0)</formula>
    </cfRule>
  </conditionalFormatting>
  <conditionalFormatting sqref="C118:D118">
    <cfRule type="expression" dxfId="541" priority="583">
      <formula>IF(LEFT($AC118,9)="Efectuată",1,0)</formula>
    </cfRule>
  </conditionalFormatting>
  <conditionalFormatting sqref="E118">
    <cfRule type="expression" dxfId="540" priority="582">
      <formula>IF(LEFT($AC118,9)="Efectuată",1,0)</formula>
    </cfRule>
  </conditionalFormatting>
  <conditionalFormatting sqref="H118:K118">
    <cfRule type="expression" dxfId="539" priority="581">
      <formula>IF(LEFT($AC118,9)="Efectuată",1,0)</formula>
    </cfRule>
  </conditionalFormatting>
  <conditionalFormatting sqref="P118:S118">
    <cfRule type="expression" dxfId="538" priority="580">
      <formula>IF(LEFT($AC118,9)="Efectuată",1,0)</formula>
    </cfRule>
  </conditionalFormatting>
  <conditionalFormatting sqref="W118">
    <cfRule type="expression" dxfId="537" priority="579">
      <formula>IF(LEFT($AC118,9)="Efectuată",1,0)</formula>
    </cfRule>
  </conditionalFormatting>
  <conditionalFormatting sqref="AB118">
    <cfRule type="expression" dxfId="536" priority="578">
      <formula>IF(LEFT($AC118,9)="Efectuată",1,0)</formula>
    </cfRule>
  </conditionalFormatting>
  <conditionalFormatting sqref="B118">
    <cfRule type="expression" dxfId="535" priority="577">
      <formula>IF(LEFT($AC118,9)="Efectuată",1,0)</formula>
    </cfRule>
  </conditionalFormatting>
  <conditionalFormatting sqref="U118">
    <cfRule type="expression" dxfId="534" priority="576">
      <formula>IF(LEFT($AC118,9)="Efectuată",1,0)</formula>
    </cfRule>
  </conditionalFormatting>
  <conditionalFormatting sqref="T118">
    <cfRule type="expression" dxfId="533" priority="575">
      <formula>IF(LEFT($AC118,9)="Efectuată",1,0)</formula>
    </cfRule>
  </conditionalFormatting>
  <conditionalFormatting sqref="L118:M118">
    <cfRule type="expression" dxfId="532" priority="574">
      <formula>IF(LEFT($AC118,9)="Efectuată",1,0)</formula>
    </cfRule>
  </conditionalFormatting>
  <conditionalFormatting sqref="N118:O118">
    <cfRule type="expression" dxfId="531" priority="573">
      <formula>IF(LEFT($AC118,9)="Efectuată",1,0)</formula>
    </cfRule>
  </conditionalFormatting>
  <conditionalFormatting sqref="A119:A120">
    <cfRule type="expression" dxfId="530" priority="572">
      <formula>IF(LEFT($AC119,9)="Efectuată",1,0)</formula>
    </cfRule>
  </conditionalFormatting>
  <conditionalFormatting sqref="AR119:AZ120 BF119:BP120">
    <cfRule type="expression" dxfId="529" priority="571">
      <formula>_xlfn.ISFORMULA(AR119)</formula>
    </cfRule>
  </conditionalFormatting>
  <conditionalFormatting sqref="AR119:AR120 AX119:AX120 AU119:AU120 BF119:BF120 BI119:BI120 BL119:BL120">
    <cfRule type="containsText" dxfId="528" priority="570" operator="containsText" text="Afectat sau NU?">
      <formula>NOT(ISERROR(SEARCH("Afectat sau NU?",AR119)))</formula>
    </cfRule>
  </conditionalFormatting>
  <conditionalFormatting sqref="X119:AA120 AC119:AD120 F119:G120">
    <cfRule type="expression" dxfId="527" priority="569">
      <formula>IF(LEFT($AC119,9)="Efectuată",1,0)</formula>
    </cfRule>
  </conditionalFormatting>
  <conditionalFormatting sqref="BA119:BA120">
    <cfRule type="expression" dxfId="526" priority="568">
      <formula>IF(AND(ISNUMBER($AX119),$AX119&gt;24),1,0)</formula>
    </cfRule>
  </conditionalFormatting>
  <conditionalFormatting sqref="C119:D120">
    <cfRule type="expression" dxfId="525" priority="567">
      <formula>IF(LEFT($AC119,9)="Efectuată",1,0)</formula>
    </cfRule>
  </conditionalFormatting>
  <conditionalFormatting sqref="E119:E120">
    <cfRule type="expression" dxfId="524" priority="566">
      <formula>IF(LEFT($AC119,9)="Efectuată",1,0)</formula>
    </cfRule>
  </conditionalFormatting>
  <conditionalFormatting sqref="H119:K120">
    <cfRule type="expression" dxfId="523" priority="565">
      <formula>IF(LEFT($AC119,9)="Efectuată",1,0)</formula>
    </cfRule>
  </conditionalFormatting>
  <conditionalFormatting sqref="P119:S120">
    <cfRule type="expression" dxfId="522" priority="564">
      <formula>IF(LEFT($AC119,9)="Efectuată",1,0)</formula>
    </cfRule>
  </conditionalFormatting>
  <conditionalFormatting sqref="W119:W120">
    <cfRule type="expression" dxfId="521" priority="563">
      <formula>IF(LEFT($AC119,9)="Efectuată",1,0)</formula>
    </cfRule>
  </conditionalFormatting>
  <conditionalFormatting sqref="AB119:AB120">
    <cfRule type="expression" dxfId="520" priority="562">
      <formula>IF(LEFT($AC119,9)="Efectuată",1,0)</formula>
    </cfRule>
  </conditionalFormatting>
  <conditionalFormatting sqref="B119:B120">
    <cfRule type="expression" dxfId="519" priority="561">
      <formula>IF(LEFT($AC119,9)="Efectuată",1,0)</formula>
    </cfRule>
  </conditionalFormatting>
  <conditionalFormatting sqref="T119:T120">
    <cfRule type="expression" dxfId="518" priority="559">
      <formula>IF(LEFT($AC119,9)="Efectuată",1,0)</formula>
    </cfRule>
  </conditionalFormatting>
  <conditionalFormatting sqref="L119:M120">
    <cfRule type="expression" dxfId="517" priority="558">
      <formula>IF(LEFT($AC119,9)="Efectuată",1,0)</formula>
    </cfRule>
  </conditionalFormatting>
  <conditionalFormatting sqref="N119:O120">
    <cfRule type="expression" dxfId="516" priority="557">
      <formula>IF(LEFT($AC119,9)="Efectuată",1,0)</formula>
    </cfRule>
  </conditionalFormatting>
  <conditionalFormatting sqref="V119:V120">
    <cfRule type="expression" dxfId="515" priority="556">
      <formula>IF(LEFT($AC119,9)="Efectuată",1,0)</formula>
    </cfRule>
  </conditionalFormatting>
  <conditionalFormatting sqref="U119:U120">
    <cfRule type="expression" dxfId="514" priority="555">
      <formula>IF(LEFT($AC119,9)="Efectuată",1,0)</formula>
    </cfRule>
  </conditionalFormatting>
  <conditionalFormatting sqref="A121:A122">
    <cfRule type="expression" dxfId="513" priority="554">
      <formula>IF(LEFT($AC121,9)="Efectuată",1,0)</formula>
    </cfRule>
  </conditionalFormatting>
  <conditionalFormatting sqref="AR121:AZ122 BF121:BP122">
    <cfRule type="expression" dxfId="512" priority="553">
      <formula>_xlfn.ISFORMULA(AR121)</formula>
    </cfRule>
  </conditionalFormatting>
  <conditionalFormatting sqref="AR121:AR122 AX121:AX122 AU121:AU122 BF121:BF122 BI121:BI122 BL121:BL122">
    <cfRule type="containsText" dxfId="511" priority="552" operator="containsText" text="Afectat sau NU?">
      <formula>NOT(ISERROR(SEARCH("Afectat sau NU?",AR121)))</formula>
    </cfRule>
  </conditionalFormatting>
  <conditionalFormatting sqref="X121:AA122 AC121:AD122 F121:G122">
    <cfRule type="expression" dxfId="510" priority="551">
      <formula>IF(LEFT($AC121,9)="Efectuată",1,0)</formula>
    </cfRule>
  </conditionalFormatting>
  <conditionalFormatting sqref="BA121:BA122">
    <cfRule type="expression" dxfId="509" priority="550">
      <formula>IF(AND(ISNUMBER($AX121),$AX121&gt;24),1,0)</formula>
    </cfRule>
  </conditionalFormatting>
  <conditionalFormatting sqref="C121:D122">
    <cfRule type="expression" dxfId="508" priority="549">
      <formula>IF(LEFT($AC121,9)="Efectuată",1,0)</formula>
    </cfRule>
  </conditionalFormatting>
  <conditionalFormatting sqref="E121:E122">
    <cfRule type="expression" dxfId="507" priority="548">
      <formula>IF(LEFT($AC121,9)="Efectuată",1,0)</formula>
    </cfRule>
  </conditionalFormatting>
  <conditionalFormatting sqref="H121:K122">
    <cfRule type="expression" dxfId="506" priority="547">
      <formula>IF(LEFT($AC121,9)="Efectuată",1,0)</formula>
    </cfRule>
  </conditionalFormatting>
  <conditionalFormatting sqref="P121:S122">
    <cfRule type="expression" dxfId="505" priority="546">
      <formula>IF(LEFT($AC121,9)="Efectuată",1,0)</formula>
    </cfRule>
  </conditionalFormatting>
  <conditionalFormatting sqref="W121:W122">
    <cfRule type="expression" dxfId="504" priority="545">
      <formula>IF(LEFT($AC121,9)="Efectuată",1,0)</formula>
    </cfRule>
  </conditionalFormatting>
  <conditionalFormatting sqref="AB121:AB122">
    <cfRule type="expression" dxfId="503" priority="544">
      <formula>IF(LEFT($AC121,9)="Efectuată",1,0)</formula>
    </cfRule>
  </conditionalFormatting>
  <conditionalFormatting sqref="B121:B122">
    <cfRule type="expression" dxfId="502" priority="543">
      <formula>IF(LEFT($AC121,9)="Efectuată",1,0)</formula>
    </cfRule>
  </conditionalFormatting>
  <conditionalFormatting sqref="T121:T122">
    <cfRule type="expression" dxfId="501" priority="542">
      <formula>IF(LEFT($AC121,9)="Efectuată",1,0)</formula>
    </cfRule>
  </conditionalFormatting>
  <conditionalFormatting sqref="L121:M122">
    <cfRule type="expression" dxfId="500" priority="541">
      <formula>IF(LEFT($AC121,9)="Efectuată",1,0)</formula>
    </cfRule>
  </conditionalFormatting>
  <conditionalFormatting sqref="N121:O122">
    <cfRule type="expression" dxfId="499" priority="540">
      <formula>IF(LEFT($AC121,9)="Efectuată",1,0)</formula>
    </cfRule>
  </conditionalFormatting>
  <conditionalFormatting sqref="V121:V122">
    <cfRule type="expression" dxfId="498" priority="539">
      <formula>IF(LEFT($AC121,9)="Efectuată",1,0)</formula>
    </cfRule>
  </conditionalFormatting>
  <conditionalFormatting sqref="U121:U122">
    <cfRule type="expression" dxfId="497" priority="538">
      <formula>IF(LEFT($AC121,9)="Efectuată",1,0)</formula>
    </cfRule>
  </conditionalFormatting>
  <conditionalFormatting sqref="A123">
    <cfRule type="expression" dxfId="496" priority="537">
      <formula>IF(LEFT($AC123,9)="Efectuată",1,0)</formula>
    </cfRule>
  </conditionalFormatting>
  <conditionalFormatting sqref="AR123:AZ123 BF123:BP123">
    <cfRule type="expression" dxfId="495" priority="536">
      <formula>_xlfn.ISFORMULA(AR123)</formula>
    </cfRule>
  </conditionalFormatting>
  <conditionalFormatting sqref="AR123 AX123 AU123 BF123 BI123 BL123">
    <cfRule type="containsText" dxfId="494" priority="535" operator="containsText" text="Afectat sau NU?">
      <formula>NOT(ISERROR(SEARCH("Afectat sau NU?",AR123)))</formula>
    </cfRule>
  </conditionalFormatting>
  <conditionalFormatting sqref="F123:G123 V123 X123:AA123 AC123:AD123">
    <cfRule type="expression" dxfId="493" priority="534">
      <formula>IF(LEFT($AC123,9)="Efectuată",1,0)</formula>
    </cfRule>
  </conditionalFormatting>
  <conditionalFormatting sqref="BA123">
    <cfRule type="expression" dxfId="492" priority="533">
      <formula>IF(AND(ISNUMBER($AX123),$AX123&gt;24),1,0)</formula>
    </cfRule>
  </conditionalFormatting>
  <conditionalFormatting sqref="C123:D123">
    <cfRule type="expression" dxfId="491" priority="532">
      <formula>IF(LEFT($AC123,9)="Efectuată",1,0)</formula>
    </cfRule>
  </conditionalFormatting>
  <conditionalFormatting sqref="E123">
    <cfRule type="expression" dxfId="490" priority="531">
      <formula>IF(LEFT($AC123,9)="Efectuată",1,0)</formula>
    </cfRule>
  </conditionalFormatting>
  <conditionalFormatting sqref="H123:K123">
    <cfRule type="expression" dxfId="489" priority="530">
      <formula>IF(LEFT($AC123,9)="Efectuată",1,0)</formula>
    </cfRule>
  </conditionalFormatting>
  <conditionalFormatting sqref="P123:S123">
    <cfRule type="expression" dxfId="488" priority="529">
      <formula>IF(LEFT($AC123,9)="Efectuată",1,0)</formula>
    </cfRule>
  </conditionalFormatting>
  <conditionalFormatting sqref="W123">
    <cfRule type="expression" dxfId="487" priority="528">
      <formula>IF(LEFT($AC123,9)="Efectuată",1,0)</formula>
    </cfRule>
  </conditionalFormatting>
  <conditionalFormatting sqref="AB123">
    <cfRule type="expression" dxfId="486" priority="527">
      <formula>IF(LEFT($AC123,9)="Efectuată",1,0)</formula>
    </cfRule>
  </conditionalFormatting>
  <conditionalFormatting sqref="B123">
    <cfRule type="expression" dxfId="485" priority="526">
      <formula>IF(LEFT($AC123,9)="Efectuată",1,0)</formula>
    </cfRule>
  </conditionalFormatting>
  <conditionalFormatting sqref="U123">
    <cfRule type="expression" dxfId="484" priority="525">
      <formula>IF(LEFT($AC123,9)="Efectuată",1,0)</formula>
    </cfRule>
  </conditionalFormatting>
  <conditionalFormatting sqref="T123">
    <cfRule type="expression" dxfId="483" priority="524">
      <formula>IF(LEFT($AC123,9)="Efectuată",1,0)</formula>
    </cfRule>
  </conditionalFormatting>
  <conditionalFormatting sqref="L123:M123">
    <cfRule type="expression" dxfId="482" priority="523">
      <formula>IF(LEFT($AC123,9)="Efectuată",1,0)</formula>
    </cfRule>
  </conditionalFormatting>
  <conditionalFormatting sqref="N123:O123">
    <cfRule type="expression" dxfId="481" priority="522">
      <formula>IF(LEFT($AC123,9)="Efectuată",1,0)</formula>
    </cfRule>
  </conditionalFormatting>
  <conditionalFormatting sqref="A124">
    <cfRule type="expression" dxfId="480" priority="521">
      <formula>IF(LEFT($AC124,9)="Efectuată",1,0)</formula>
    </cfRule>
  </conditionalFormatting>
  <conditionalFormatting sqref="AR124:AZ124 BF124:BP124">
    <cfRule type="expression" dxfId="479" priority="520">
      <formula>_xlfn.ISFORMULA(AR124)</formula>
    </cfRule>
  </conditionalFormatting>
  <conditionalFormatting sqref="AR124 AX124 AU124 BF124 BI124 BL124">
    <cfRule type="containsText" dxfId="478" priority="519" operator="containsText" text="Afectat sau NU?">
      <formula>NOT(ISERROR(SEARCH("Afectat sau NU?",AR124)))</formula>
    </cfRule>
  </conditionalFormatting>
  <conditionalFormatting sqref="F124:G124 V124 X124:AA124 AC124:AD124">
    <cfRule type="expression" dxfId="477" priority="518">
      <formula>IF(LEFT($AC124,9)="Efectuată",1,0)</formula>
    </cfRule>
  </conditionalFormatting>
  <conditionalFormatting sqref="BA124">
    <cfRule type="expression" dxfId="476" priority="517">
      <formula>IF(AND(ISNUMBER($AX124),$AX124&gt;24),1,0)</formula>
    </cfRule>
  </conditionalFormatting>
  <conditionalFormatting sqref="C124:D124">
    <cfRule type="expression" dxfId="475" priority="516">
      <formula>IF(LEFT($AC124,9)="Efectuată",1,0)</formula>
    </cfRule>
  </conditionalFormatting>
  <conditionalFormatting sqref="E124">
    <cfRule type="expression" dxfId="474" priority="515">
      <formula>IF(LEFT($AC124,9)="Efectuată",1,0)</formula>
    </cfRule>
  </conditionalFormatting>
  <conditionalFormatting sqref="H124:K124">
    <cfRule type="expression" dxfId="473" priority="514">
      <formula>IF(LEFT($AC124,9)="Efectuată",1,0)</formula>
    </cfRule>
  </conditionalFormatting>
  <conditionalFormatting sqref="P124:S124">
    <cfRule type="expression" dxfId="472" priority="513">
      <formula>IF(LEFT($AC124,9)="Efectuată",1,0)</formula>
    </cfRule>
  </conditionalFormatting>
  <conditionalFormatting sqref="W124">
    <cfRule type="expression" dxfId="471" priority="512">
      <formula>IF(LEFT($AC124,9)="Efectuată",1,0)</formula>
    </cfRule>
  </conditionalFormatting>
  <conditionalFormatting sqref="AB124">
    <cfRule type="expression" dxfId="470" priority="511">
      <formula>IF(LEFT($AC124,9)="Efectuată",1,0)</formula>
    </cfRule>
  </conditionalFormatting>
  <conditionalFormatting sqref="B124">
    <cfRule type="expression" dxfId="469" priority="510">
      <formula>IF(LEFT($AC124,9)="Efectuată",1,0)</formula>
    </cfRule>
  </conditionalFormatting>
  <conditionalFormatting sqref="U124">
    <cfRule type="expression" dxfId="468" priority="509">
      <formula>IF(LEFT($AC124,9)="Efectuată",1,0)</formula>
    </cfRule>
  </conditionalFormatting>
  <conditionalFormatting sqref="T124">
    <cfRule type="expression" dxfId="467" priority="508">
      <formula>IF(LEFT($AC124,9)="Efectuată",1,0)</formula>
    </cfRule>
  </conditionalFormatting>
  <conditionalFormatting sqref="L124:M124">
    <cfRule type="expression" dxfId="466" priority="507">
      <formula>IF(LEFT($AC124,9)="Efectuată",1,0)</formula>
    </cfRule>
  </conditionalFormatting>
  <conditionalFormatting sqref="N124:O124">
    <cfRule type="expression" dxfId="465" priority="506">
      <formula>IF(LEFT($AC124,9)="Efectuată",1,0)</formula>
    </cfRule>
  </conditionalFormatting>
  <conditionalFormatting sqref="A125">
    <cfRule type="expression" dxfId="464" priority="505">
      <formula>IF(LEFT($AC125,9)="Efectuată",1,0)</formula>
    </cfRule>
  </conditionalFormatting>
  <conditionalFormatting sqref="AR125:AZ125 BF125:BP125">
    <cfRule type="expression" dxfId="463" priority="504">
      <formula>_xlfn.ISFORMULA(AR125)</formula>
    </cfRule>
  </conditionalFormatting>
  <conditionalFormatting sqref="AR125 AX125 AU125 BF125 BI125 BL125">
    <cfRule type="containsText" dxfId="462" priority="503" operator="containsText" text="Afectat sau NU?">
      <formula>NOT(ISERROR(SEARCH("Afectat sau NU?",AR125)))</formula>
    </cfRule>
  </conditionalFormatting>
  <conditionalFormatting sqref="F125:G125 V125 X125:AA125 AC125:AD125">
    <cfRule type="expression" dxfId="461" priority="502">
      <formula>IF(LEFT($AC125,9)="Efectuată",1,0)</formula>
    </cfRule>
  </conditionalFormatting>
  <conditionalFormatting sqref="BA125">
    <cfRule type="expression" dxfId="460" priority="501">
      <formula>IF(AND(ISNUMBER($AX125),$AX125&gt;24),1,0)</formula>
    </cfRule>
  </conditionalFormatting>
  <conditionalFormatting sqref="C125:D125">
    <cfRule type="expression" dxfId="459" priority="500">
      <formula>IF(LEFT($AC125,9)="Efectuată",1,0)</formula>
    </cfRule>
  </conditionalFormatting>
  <conditionalFormatting sqref="E125">
    <cfRule type="expression" dxfId="458" priority="499">
      <formula>IF(LEFT($AC125,9)="Efectuată",1,0)</formula>
    </cfRule>
  </conditionalFormatting>
  <conditionalFormatting sqref="H125:K125">
    <cfRule type="expression" dxfId="457" priority="498">
      <formula>IF(LEFT($AC125,9)="Efectuată",1,0)</formula>
    </cfRule>
  </conditionalFormatting>
  <conditionalFormatting sqref="P125:S125">
    <cfRule type="expression" dxfId="456" priority="497">
      <formula>IF(LEFT($AC125,9)="Efectuată",1,0)</formula>
    </cfRule>
  </conditionalFormatting>
  <conditionalFormatting sqref="W125">
    <cfRule type="expression" dxfId="455" priority="496">
      <formula>IF(LEFT($AC125,9)="Efectuată",1,0)</formula>
    </cfRule>
  </conditionalFormatting>
  <conditionalFormatting sqref="AB125">
    <cfRule type="expression" dxfId="454" priority="495">
      <formula>IF(LEFT($AC125,9)="Efectuată",1,0)</formula>
    </cfRule>
  </conditionalFormatting>
  <conditionalFormatting sqref="B125">
    <cfRule type="expression" dxfId="453" priority="494">
      <formula>IF(LEFT($AC125,9)="Efectuată",1,0)</formula>
    </cfRule>
  </conditionalFormatting>
  <conditionalFormatting sqref="U125">
    <cfRule type="expression" dxfId="452" priority="493">
      <formula>IF(LEFT($AC125,9)="Efectuată",1,0)</formula>
    </cfRule>
  </conditionalFormatting>
  <conditionalFormatting sqref="T125">
    <cfRule type="expression" dxfId="451" priority="492">
      <formula>IF(LEFT($AC125,9)="Efectuată",1,0)</formula>
    </cfRule>
  </conditionalFormatting>
  <conditionalFormatting sqref="L125:M125">
    <cfRule type="expression" dxfId="450" priority="491">
      <formula>IF(LEFT($AC125,9)="Efectuată",1,0)</formula>
    </cfRule>
  </conditionalFormatting>
  <conditionalFormatting sqref="N125:O125">
    <cfRule type="expression" dxfId="449" priority="490">
      <formula>IF(LEFT($AC125,9)="Efectuată",1,0)</formula>
    </cfRule>
  </conditionalFormatting>
  <conditionalFormatting sqref="A126">
    <cfRule type="expression" dxfId="448" priority="489">
      <formula>IF(LEFT($AC126,9)="Efectuată",1,0)</formula>
    </cfRule>
  </conditionalFormatting>
  <conditionalFormatting sqref="AR126:AZ126 BF126:BP126">
    <cfRule type="expression" dxfId="447" priority="488">
      <formula>_xlfn.ISFORMULA(AR126)</formula>
    </cfRule>
  </conditionalFormatting>
  <conditionalFormatting sqref="AR126 AX126 AU126 BF126 BI126 BL126">
    <cfRule type="containsText" dxfId="446" priority="487" operator="containsText" text="Afectat sau NU?">
      <formula>NOT(ISERROR(SEARCH("Afectat sau NU?",AR126)))</formula>
    </cfRule>
  </conditionalFormatting>
  <conditionalFormatting sqref="F126:G126 V126 X126:AA126 AC126:AD126">
    <cfRule type="expression" dxfId="445" priority="486">
      <formula>IF(LEFT($AC126,9)="Efectuată",1,0)</formula>
    </cfRule>
  </conditionalFormatting>
  <conditionalFormatting sqref="BA126">
    <cfRule type="expression" dxfId="444" priority="485">
      <formula>IF(AND(ISNUMBER($AX126),$AX126&gt;24),1,0)</formula>
    </cfRule>
  </conditionalFormatting>
  <conditionalFormatting sqref="C126:D126">
    <cfRule type="expression" dxfId="443" priority="484">
      <formula>IF(LEFT($AC126,9)="Efectuată",1,0)</formula>
    </cfRule>
  </conditionalFormatting>
  <conditionalFormatting sqref="E126">
    <cfRule type="expression" dxfId="442" priority="483">
      <formula>IF(LEFT($AC126,9)="Efectuată",1,0)</formula>
    </cfRule>
  </conditionalFormatting>
  <conditionalFormatting sqref="H126:K126">
    <cfRule type="expression" dxfId="441" priority="482">
      <formula>IF(LEFT($AC126,9)="Efectuată",1,0)</formula>
    </cfRule>
  </conditionalFormatting>
  <conditionalFormatting sqref="P126:S126">
    <cfRule type="expression" dxfId="440" priority="481">
      <formula>IF(LEFT($AC126,9)="Efectuată",1,0)</formula>
    </cfRule>
  </conditionalFormatting>
  <conditionalFormatting sqref="W126">
    <cfRule type="expression" dxfId="439" priority="480">
      <formula>IF(LEFT($AC126,9)="Efectuată",1,0)</formula>
    </cfRule>
  </conditionalFormatting>
  <conditionalFormatting sqref="AB126">
    <cfRule type="expression" dxfId="438" priority="479">
      <formula>IF(LEFT($AC126,9)="Efectuată",1,0)</formula>
    </cfRule>
  </conditionalFormatting>
  <conditionalFormatting sqref="B126">
    <cfRule type="expression" dxfId="437" priority="478">
      <formula>IF(LEFT($AC126,9)="Efectuată",1,0)</formula>
    </cfRule>
  </conditionalFormatting>
  <conditionalFormatting sqref="U126">
    <cfRule type="expression" dxfId="436" priority="477">
      <formula>IF(LEFT($AC126,9)="Efectuată",1,0)</formula>
    </cfRule>
  </conditionalFormatting>
  <conditionalFormatting sqref="T126">
    <cfRule type="expression" dxfId="435" priority="476">
      <formula>IF(LEFT($AC126,9)="Efectuată",1,0)</formula>
    </cfRule>
  </conditionalFormatting>
  <conditionalFormatting sqref="L126:M126">
    <cfRule type="expression" dxfId="434" priority="475">
      <formula>IF(LEFT($AC126,9)="Efectuată",1,0)</formula>
    </cfRule>
  </conditionalFormatting>
  <conditionalFormatting sqref="N126:O126">
    <cfRule type="expression" dxfId="433" priority="474">
      <formula>IF(LEFT($AC126,9)="Efectuată",1,0)</formula>
    </cfRule>
  </conditionalFormatting>
  <conditionalFormatting sqref="A127:A132">
    <cfRule type="expression" dxfId="432" priority="473">
      <formula>IF(LEFT($AC127,9)="Efectuată",1,0)</formula>
    </cfRule>
  </conditionalFormatting>
  <conditionalFormatting sqref="AR127:AZ132 BF127:BP132">
    <cfRule type="expression" dxfId="431" priority="472">
      <formula>_xlfn.ISFORMULA(AR127)</formula>
    </cfRule>
  </conditionalFormatting>
  <conditionalFormatting sqref="AR127:AR132 AX127:AX132 AU127:AU132 BF127:BF132 BI127:BI132 BL127:BL132">
    <cfRule type="containsText" dxfId="430" priority="471" operator="containsText" text="Afectat sau NU?">
      <formula>NOT(ISERROR(SEARCH("Afectat sau NU?",AR127)))</formula>
    </cfRule>
  </conditionalFormatting>
  <conditionalFormatting sqref="F127:G132 V127:V132 X127:AA132 AC127:AD132">
    <cfRule type="expression" dxfId="429" priority="470">
      <formula>IF(LEFT($AC127,9)="Efectuată",1,0)</formula>
    </cfRule>
  </conditionalFormatting>
  <conditionalFormatting sqref="BA127:BA132">
    <cfRule type="expression" dxfId="428" priority="469">
      <formula>IF(AND(ISNUMBER($AX127),$AX127&gt;24),1,0)</formula>
    </cfRule>
  </conditionalFormatting>
  <conditionalFormatting sqref="C127:D132">
    <cfRule type="expression" dxfId="427" priority="468">
      <formula>IF(LEFT($AC127,9)="Efectuată",1,0)</formula>
    </cfRule>
  </conditionalFormatting>
  <conditionalFormatting sqref="E127:E132">
    <cfRule type="expression" dxfId="426" priority="467">
      <formula>IF(LEFT($AC127,9)="Efectuată",1,0)</formula>
    </cfRule>
  </conditionalFormatting>
  <conditionalFormatting sqref="H127:K132">
    <cfRule type="expression" dxfId="425" priority="466">
      <formula>IF(LEFT($AC127,9)="Efectuată",1,0)</formula>
    </cfRule>
  </conditionalFormatting>
  <conditionalFormatting sqref="P127:S132">
    <cfRule type="expression" dxfId="424" priority="465">
      <formula>IF(LEFT($AC127,9)="Efectuată",1,0)</formula>
    </cfRule>
  </conditionalFormatting>
  <conditionalFormatting sqref="W127:W132">
    <cfRule type="expression" dxfId="423" priority="464">
      <formula>IF(LEFT($AC127,9)="Efectuată",1,0)</formula>
    </cfRule>
  </conditionalFormatting>
  <conditionalFormatting sqref="AB127:AB132">
    <cfRule type="expression" dxfId="422" priority="463">
      <formula>IF(LEFT($AC127,9)="Efectuată",1,0)</formula>
    </cfRule>
  </conditionalFormatting>
  <conditionalFormatting sqref="B127:B132">
    <cfRule type="expression" dxfId="421" priority="462">
      <formula>IF(LEFT($AC127,9)="Efectuată",1,0)</formula>
    </cfRule>
  </conditionalFormatting>
  <conditionalFormatting sqref="U127:U132">
    <cfRule type="expression" dxfId="420" priority="461">
      <formula>IF(LEFT($AC127,9)="Efectuată",1,0)</formula>
    </cfRule>
  </conditionalFormatting>
  <conditionalFormatting sqref="T127:T132">
    <cfRule type="expression" dxfId="419" priority="460">
      <formula>IF(LEFT($AC127,9)="Efectuată",1,0)</formula>
    </cfRule>
  </conditionalFormatting>
  <conditionalFormatting sqref="L127:M132">
    <cfRule type="expression" dxfId="418" priority="459">
      <formula>IF(LEFT($AC127,9)="Efectuată",1,0)</formula>
    </cfRule>
  </conditionalFormatting>
  <conditionalFormatting sqref="N127:O132">
    <cfRule type="expression" dxfId="417" priority="458">
      <formula>IF(LEFT($AC127,9)="Efectuată",1,0)</formula>
    </cfRule>
  </conditionalFormatting>
  <conditionalFormatting sqref="A133">
    <cfRule type="expression" dxfId="416" priority="457">
      <formula>IF(LEFT($AC133,9)="Efectuată",1,0)</formula>
    </cfRule>
  </conditionalFormatting>
  <conditionalFormatting sqref="AR133:AZ133 BF133:BP133">
    <cfRule type="expression" dxfId="415" priority="456">
      <formula>_xlfn.ISFORMULA(AR133)</formula>
    </cfRule>
  </conditionalFormatting>
  <conditionalFormatting sqref="AR133 AX133 AU133 BF133 BI133 BL133">
    <cfRule type="containsText" dxfId="414" priority="455" operator="containsText" text="Afectat sau NU?">
      <formula>NOT(ISERROR(SEARCH("Afectat sau NU?",AR133)))</formula>
    </cfRule>
  </conditionalFormatting>
  <conditionalFormatting sqref="F133:G133 V133 X133:AA133 AC133:AD133">
    <cfRule type="expression" dxfId="413" priority="454">
      <formula>IF(LEFT($AC133,9)="Efectuată",1,0)</formula>
    </cfRule>
  </conditionalFormatting>
  <conditionalFormatting sqref="BA133">
    <cfRule type="expression" dxfId="412" priority="453">
      <formula>IF(AND(ISNUMBER($AX133),$AX133&gt;24),1,0)</formula>
    </cfRule>
  </conditionalFormatting>
  <conditionalFormatting sqref="C133:D133">
    <cfRule type="expression" dxfId="411" priority="452">
      <formula>IF(LEFT($AC133,9)="Efectuată",1,0)</formula>
    </cfRule>
  </conditionalFormatting>
  <conditionalFormatting sqref="E133">
    <cfRule type="expression" dxfId="410" priority="451">
      <formula>IF(LEFT($AC133,9)="Efectuată",1,0)</formula>
    </cfRule>
  </conditionalFormatting>
  <conditionalFormatting sqref="H133:K133">
    <cfRule type="expression" dxfId="409" priority="450">
      <formula>IF(LEFT($AC133,9)="Efectuată",1,0)</formula>
    </cfRule>
  </conditionalFormatting>
  <conditionalFormatting sqref="P133:S133">
    <cfRule type="expression" dxfId="408" priority="449">
      <formula>IF(LEFT($AC133,9)="Efectuată",1,0)</formula>
    </cfRule>
  </conditionalFormatting>
  <conditionalFormatting sqref="W133">
    <cfRule type="expression" dxfId="407" priority="448">
      <formula>IF(LEFT($AC133,9)="Efectuată",1,0)</formula>
    </cfRule>
  </conditionalFormatting>
  <conditionalFormatting sqref="AB133">
    <cfRule type="expression" dxfId="406" priority="447">
      <formula>IF(LEFT($AC133,9)="Efectuată",1,0)</formula>
    </cfRule>
  </conditionalFormatting>
  <conditionalFormatting sqref="B133">
    <cfRule type="expression" dxfId="405" priority="446">
      <formula>IF(LEFT($AC133,9)="Efectuată",1,0)</formula>
    </cfRule>
  </conditionalFormatting>
  <conditionalFormatting sqref="U133">
    <cfRule type="expression" dxfId="404" priority="445">
      <formula>IF(LEFT($AC133,9)="Efectuată",1,0)</formula>
    </cfRule>
  </conditionalFormatting>
  <conditionalFormatting sqref="T133">
    <cfRule type="expression" dxfId="403" priority="444">
      <formula>IF(LEFT($AC133,9)="Efectuată",1,0)</formula>
    </cfRule>
  </conditionalFormatting>
  <conditionalFormatting sqref="L133:M133">
    <cfRule type="expression" dxfId="402" priority="443">
      <formula>IF(LEFT($AC133,9)="Efectuată",1,0)</formula>
    </cfRule>
  </conditionalFormatting>
  <conditionalFormatting sqref="N133:O133">
    <cfRule type="expression" dxfId="401" priority="442">
      <formula>IF(LEFT($AC133,9)="Efectuată",1,0)</formula>
    </cfRule>
  </conditionalFormatting>
  <conditionalFormatting sqref="A134:A139">
    <cfRule type="expression" dxfId="400" priority="441">
      <formula>IF(LEFT($AC134,9)="Efectuată",1,0)</formula>
    </cfRule>
  </conditionalFormatting>
  <conditionalFormatting sqref="AR134:AZ139 BF134:BP139">
    <cfRule type="expression" dxfId="399" priority="440">
      <formula>_xlfn.ISFORMULA(AR134)</formula>
    </cfRule>
  </conditionalFormatting>
  <conditionalFormatting sqref="AR134:AR139 AX134:AX139 AU134:AU139 BF134:BF139 BI134:BI139 BL134:BL139">
    <cfRule type="containsText" dxfId="398" priority="439" operator="containsText" text="Afectat sau NU?">
      <formula>NOT(ISERROR(SEARCH("Afectat sau NU?",AR134)))</formula>
    </cfRule>
  </conditionalFormatting>
  <conditionalFormatting sqref="F136:G136 V134:V139 X134:AA139 AC134:AD139 G134:G135 F138:G139 G137">
    <cfRule type="expression" dxfId="397" priority="438">
      <formula>IF(LEFT($AC134,9)="Efectuată",1,0)</formula>
    </cfRule>
  </conditionalFormatting>
  <conditionalFormatting sqref="BA134:BA139">
    <cfRule type="expression" dxfId="396" priority="437">
      <formula>IF(AND(ISNUMBER($AX134),$AX134&gt;24),1,0)</formula>
    </cfRule>
  </conditionalFormatting>
  <conditionalFormatting sqref="C134:D139">
    <cfRule type="expression" dxfId="395" priority="436">
      <formula>IF(LEFT($AC134,9)="Efectuată",1,0)</formula>
    </cfRule>
  </conditionalFormatting>
  <conditionalFormatting sqref="E134:E139">
    <cfRule type="expression" dxfId="394" priority="435">
      <formula>IF(LEFT($AC134,9)="Efectuată",1,0)</formula>
    </cfRule>
  </conditionalFormatting>
  <conditionalFormatting sqref="H134:K139">
    <cfRule type="expression" dxfId="393" priority="434">
      <formula>IF(LEFT($AC134,9)="Efectuată",1,0)</formula>
    </cfRule>
  </conditionalFormatting>
  <conditionalFormatting sqref="P134:S139">
    <cfRule type="expression" dxfId="392" priority="433">
      <formula>IF(LEFT($AC134,9)="Efectuată",1,0)</formula>
    </cfRule>
  </conditionalFormatting>
  <conditionalFormatting sqref="W134:W139">
    <cfRule type="expression" dxfId="391" priority="432">
      <formula>IF(LEFT($AC134,9)="Efectuată",1,0)</formula>
    </cfRule>
  </conditionalFormatting>
  <conditionalFormatting sqref="AB134:AB139">
    <cfRule type="expression" dxfId="390" priority="431">
      <formula>IF(LEFT($AC134,9)="Efectuată",1,0)</formula>
    </cfRule>
  </conditionalFormatting>
  <conditionalFormatting sqref="B134:B139">
    <cfRule type="expression" dxfId="389" priority="430">
      <formula>IF(LEFT($AC134,9)="Efectuată",1,0)</formula>
    </cfRule>
  </conditionalFormatting>
  <conditionalFormatting sqref="U134:U139">
    <cfRule type="expression" dxfId="388" priority="429">
      <formula>IF(LEFT($AC134,9)="Efectuată",1,0)</formula>
    </cfRule>
  </conditionalFormatting>
  <conditionalFormatting sqref="T134:T139">
    <cfRule type="expression" dxfId="387" priority="428">
      <formula>IF(LEFT($AC134,9)="Efectuată",1,0)</formula>
    </cfRule>
  </conditionalFormatting>
  <conditionalFormatting sqref="L134:M139">
    <cfRule type="expression" dxfId="386" priority="427">
      <formula>IF(LEFT($AC134,9)="Efectuată",1,0)</formula>
    </cfRule>
  </conditionalFormatting>
  <conditionalFormatting sqref="N134:O139">
    <cfRule type="expression" dxfId="385" priority="426">
      <formula>IF(LEFT($AC134,9)="Efectuată",1,0)</formula>
    </cfRule>
  </conditionalFormatting>
  <conditionalFormatting sqref="F134">
    <cfRule type="expression" dxfId="384" priority="425">
      <formula>IF(LEFT($AC134,9)="Efectuată",1,0)</formula>
    </cfRule>
  </conditionalFormatting>
  <conditionalFormatting sqref="F135">
    <cfRule type="expression" dxfId="383" priority="424">
      <formula>IF(LEFT($AC135,9)="Efectuată",1,0)</formula>
    </cfRule>
  </conditionalFormatting>
  <conditionalFormatting sqref="F137">
    <cfRule type="expression" dxfId="382" priority="423">
      <formula>IF(LEFT($AC137,9)="Efectuată",1,0)</formula>
    </cfRule>
  </conditionalFormatting>
  <conditionalFormatting sqref="A140">
    <cfRule type="expression" dxfId="381" priority="422">
      <formula>IF(LEFT($AC140,9)="Efectuată",1,0)</formula>
    </cfRule>
  </conditionalFormatting>
  <conditionalFormatting sqref="AR140:AZ140 BF140:BP140">
    <cfRule type="expression" dxfId="380" priority="421">
      <formula>_xlfn.ISFORMULA(AR140)</formula>
    </cfRule>
  </conditionalFormatting>
  <conditionalFormatting sqref="AR140 AX140 AU140 BF140 BI140 BL140">
    <cfRule type="containsText" dxfId="379" priority="420" operator="containsText" text="Afectat sau NU?">
      <formula>NOT(ISERROR(SEARCH("Afectat sau NU?",AR140)))</formula>
    </cfRule>
  </conditionalFormatting>
  <conditionalFormatting sqref="F140:G140 V140 X140:AA140 AC140:AD140">
    <cfRule type="expression" dxfId="378" priority="419">
      <formula>IF(LEFT($AC140,9)="Efectuată",1,0)</formula>
    </cfRule>
  </conditionalFormatting>
  <conditionalFormatting sqref="BA140">
    <cfRule type="expression" dxfId="377" priority="418">
      <formula>IF(AND(ISNUMBER($AX140),$AX140&gt;24),1,0)</formula>
    </cfRule>
  </conditionalFormatting>
  <conditionalFormatting sqref="C140:D140">
    <cfRule type="expression" dxfId="376" priority="417">
      <formula>IF(LEFT($AC140,9)="Efectuată",1,0)</formula>
    </cfRule>
  </conditionalFormatting>
  <conditionalFormatting sqref="E140">
    <cfRule type="expression" dxfId="375" priority="416">
      <formula>IF(LEFT($AC140,9)="Efectuată",1,0)</formula>
    </cfRule>
  </conditionalFormatting>
  <conditionalFormatting sqref="H140:K140">
    <cfRule type="expression" dxfId="374" priority="415">
      <formula>IF(LEFT($AC140,9)="Efectuată",1,0)</formula>
    </cfRule>
  </conditionalFormatting>
  <conditionalFormatting sqref="P140:S140">
    <cfRule type="expression" dxfId="373" priority="414">
      <formula>IF(LEFT($AC140,9)="Efectuată",1,0)</formula>
    </cfRule>
  </conditionalFormatting>
  <conditionalFormatting sqref="W140">
    <cfRule type="expression" dxfId="372" priority="413">
      <formula>IF(LEFT($AC140,9)="Efectuată",1,0)</formula>
    </cfRule>
  </conditionalFormatting>
  <conditionalFormatting sqref="AB140">
    <cfRule type="expression" dxfId="371" priority="412">
      <formula>IF(LEFT($AC140,9)="Efectuată",1,0)</formula>
    </cfRule>
  </conditionalFormatting>
  <conditionalFormatting sqref="B140">
    <cfRule type="expression" dxfId="370" priority="411">
      <formula>IF(LEFT($AC140,9)="Efectuată",1,0)</formula>
    </cfRule>
  </conditionalFormatting>
  <conditionalFormatting sqref="U140">
    <cfRule type="expression" dxfId="369" priority="410">
      <formula>IF(LEFT($AC140,9)="Efectuată",1,0)</formula>
    </cfRule>
  </conditionalFormatting>
  <conditionalFormatting sqref="T140">
    <cfRule type="expression" dxfId="368" priority="409">
      <formula>IF(LEFT($AC140,9)="Efectuată",1,0)</formula>
    </cfRule>
  </conditionalFormatting>
  <conditionalFormatting sqref="L140:M140">
    <cfRule type="expression" dxfId="367" priority="408">
      <formula>IF(LEFT($AC140,9)="Efectuată",1,0)</formula>
    </cfRule>
  </conditionalFormatting>
  <conditionalFormatting sqref="N140:O140">
    <cfRule type="expression" dxfId="366" priority="407">
      <formula>IF(LEFT($AC140,9)="Efectuată",1,0)</formula>
    </cfRule>
  </conditionalFormatting>
  <conditionalFormatting sqref="A141">
    <cfRule type="expression" dxfId="365" priority="390">
      <formula>IF(LEFT($AC141,9)="Efectuată",1,0)</formula>
    </cfRule>
  </conditionalFormatting>
  <conditionalFormatting sqref="AR141:AZ141 BF141:BP141">
    <cfRule type="expression" dxfId="364" priority="389">
      <formula>_xlfn.ISFORMULA(AR141)</formula>
    </cfRule>
  </conditionalFormatting>
  <conditionalFormatting sqref="AR141 AX141 AU141 BF141 BI141 BL141">
    <cfRule type="containsText" dxfId="363" priority="388" operator="containsText" text="Afectat sau NU?">
      <formula>NOT(ISERROR(SEARCH("Afectat sau NU?",AR141)))</formula>
    </cfRule>
  </conditionalFormatting>
  <conditionalFormatting sqref="F141:G141 V141 X141:AA141 AC141:AD141">
    <cfRule type="expression" dxfId="362" priority="387">
      <formula>IF(LEFT($AC141,9)="Efectuată",1,0)</formula>
    </cfRule>
  </conditionalFormatting>
  <conditionalFormatting sqref="BA141">
    <cfRule type="expression" dxfId="361" priority="386">
      <formula>IF(AND(ISNUMBER($AX141),$AX141&gt;24),1,0)</formula>
    </cfRule>
  </conditionalFormatting>
  <conditionalFormatting sqref="C141">
    <cfRule type="expression" dxfId="360" priority="385">
      <formula>IF(LEFT($AC141,9)="Efectuată",1,0)</formula>
    </cfRule>
  </conditionalFormatting>
  <conditionalFormatting sqref="E141">
    <cfRule type="expression" dxfId="359" priority="384">
      <formula>IF(LEFT($AC141,9)="Efectuată",1,0)</formula>
    </cfRule>
  </conditionalFormatting>
  <conditionalFormatting sqref="H141:K141">
    <cfRule type="expression" dxfId="358" priority="383">
      <formula>IF(LEFT($AC141,9)="Efectuată",1,0)</formula>
    </cfRule>
  </conditionalFormatting>
  <conditionalFormatting sqref="P141:S141">
    <cfRule type="expression" dxfId="357" priority="382">
      <formula>IF(LEFT($AC141,9)="Efectuată",1,0)</formula>
    </cfRule>
  </conditionalFormatting>
  <conditionalFormatting sqref="W141">
    <cfRule type="expression" dxfId="356" priority="381">
      <formula>IF(LEFT($AC141,9)="Efectuată",1,0)</formula>
    </cfRule>
  </conditionalFormatting>
  <conditionalFormatting sqref="AB141">
    <cfRule type="expression" dxfId="355" priority="380">
      <formula>IF(LEFT($AC141,9)="Efectuată",1,0)</formula>
    </cfRule>
  </conditionalFormatting>
  <conditionalFormatting sqref="B141">
    <cfRule type="expression" dxfId="354" priority="379">
      <formula>IF(LEFT($AC141,9)="Efectuată",1,0)</formula>
    </cfRule>
  </conditionalFormatting>
  <conditionalFormatting sqref="U141">
    <cfRule type="expression" dxfId="353" priority="378">
      <formula>IF(LEFT($AC141,9)="Efectuată",1,0)</formula>
    </cfRule>
  </conditionalFormatting>
  <conditionalFormatting sqref="T141">
    <cfRule type="expression" dxfId="352" priority="377">
      <formula>IF(LEFT($AC141,9)="Efectuată",1,0)</formula>
    </cfRule>
  </conditionalFormatting>
  <conditionalFormatting sqref="L141:M141">
    <cfRule type="expression" dxfId="351" priority="376">
      <formula>IF(LEFT($AC141,9)="Efectuată",1,0)</formula>
    </cfRule>
  </conditionalFormatting>
  <conditionalFormatting sqref="N141:O141">
    <cfRule type="expression" dxfId="350" priority="375">
      <formula>IF(LEFT($AC141,9)="Efectuată",1,0)</formula>
    </cfRule>
  </conditionalFormatting>
  <conditionalFormatting sqref="A142">
    <cfRule type="expression" dxfId="349" priority="374">
      <formula>IF(LEFT($AC142,9)="Efectuată",1,0)</formula>
    </cfRule>
  </conditionalFormatting>
  <conditionalFormatting sqref="AR142:AZ142 BF142:BP142">
    <cfRule type="expression" dxfId="348" priority="373">
      <formula>_xlfn.ISFORMULA(AR142)</formula>
    </cfRule>
  </conditionalFormatting>
  <conditionalFormatting sqref="AR142 AX142 AU142 BF142 BI142 BL142">
    <cfRule type="containsText" dxfId="347" priority="372" operator="containsText" text="Afectat sau NU?">
      <formula>NOT(ISERROR(SEARCH("Afectat sau NU?",AR142)))</formula>
    </cfRule>
  </conditionalFormatting>
  <conditionalFormatting sqref="F142:G142 V142 X142:AA142 AC142:AD142">
    <cfRule type="expression" dxfId="346" priority="371">
      <formula>IF(LEFT($AC142,9)="Efectuată",1,0)</formula>
    </cfRule>
  </conditionalFormatting>
  <conditionalFormatting sqref="BA142">
    <cfRule type="expression" dxfId="345" priority="370">
      <formula>IF(AND(ISNUMBER($AX142),$AX142&gt;24),1,0)</formula>
    </cfRule>
  </conditionalFormatting>
  <conditionalFormatting sqref="C142:D142">
    <cfRule type="expression" dxfId="344" priority="369">
      <formula>IF(LEFT($AC142,9)="Efectuată",1,0)</formula>
    </cfRule>
  </conditionalFormatting>
  <conditionalFormatting sqref="E142">
    <cfRule type="expression" dxfId="343" priority="368">
      <formula>IF(LEFT($AC142,9)="Efectuată",1,0)</formula>
    </cfRule>
  </conditionalFormatting>
  <conditionalFormatting sqref="H142:K142">
    <cfRule type="expression" dxfId="342" priority="367">
      <formula>IF(LEFT($AC142,9)="Efectuată",1,0)</formula>
    </cfRule>
  </conditionalFormatting>
  <conditionalFormatting sqref="P142:S142">
    <cfRule type="expression" dxfId="341" priority="366">
      <formula>IF(LEFT($AC142,9)="Efectuată",1,0)</formula>
    </cfRule>
  </conditionalFormatting>
  <conditionalFormatting sqref="W142">
    <cfRule type="expression" dxfId="340" priority="365">
      <formula>IF(LEFT($AC142,9)="Efectuată",1,0)</formula>
    </cfRule>
  </conditionalFormatting>
  <conditionalFormatting sqref="AB142">
    <cfRule type="expression" dxfId="339" priority="364">
      <formula>IF(LEFT($AC142,9)="Efectuată",1,0)</formula>
    </cfRule>
  </conditionalFormatting>
  <conditionalFormatting sqref="B142">
    <cfRule type="expression" dxfId="338" priority="363">
      <formula>IF(LEFT($AC142,9)="Efectuată",1,0)</formula>
    </cfRule>
  </conditionalFormatting>
  <conditionalFormatting sqref="U142">
    <cfRule type="expression" dxfId="337" priority="362">
      <formula>IF(LEFT($AC142,9)="Efectuată",1,0)</formula>
    </cfRule>
  </conditionalFormatting>
  <conditionalFormatting sqref="T142">
    <cfRule type="expression" dxfId="336" priority="361">
      <formula>IF(LEFT($AC142,9)="Efectuată",1,0)</formula>
    </cfRule>
  </conditionalFormatting>
  <conditionalFormatting sqref="L142:M142">
    <cfRule type="expression" dxfId="335" priority="360">
      <formula>IF(LEFT($AC142,9)="Efectuată",1,0)</formula>
    </cfRule>
  </conditionalFormatting>
  <conditionalFormatting sqref="N142:O142">
    <cfRule type="expression" dxfId="334" priority="359">
      <formula>IF(LEFT($AC142,9)="Efectuată",1,0)</formula>
    </cfRule>
  </conditionalFormatting>
  <conditionalFormatting sqref="A143:A147">
    <cfRule type="expression" dxfId="333" priority="358">
      <formula>IF(LEFT($AC143,9)="Efectuată",1,0)</formula>
    </cfRule>
  </conditionalFormatting>
  <conditionalFormatting sqref="AR143:AZ147 BF143:BP147">
    <cfRule type="expression" dxfId="332" priority="357">
      <formula>_xlfn.ISFORMULA(AR143)</formula>
    </cfRule>
  </conditionalFormatting>
  <conditionalFormatting sqref="AR143:AR147 AX143:AX147 AU143:AU147 BF143:BF147 BI143:BI147 BL143:BL147">
    <cfRule type="containsText" dxfId="331" priority="356" operator="containsText" text="Afectat sau NU?">
      <formula>NOT(ISERROR(SEARCH("Afectat sau NU?",AR143)))</formula>
    </cfRule>
  </conditionalFormatting>
  <conditionalFormatting sqref="F143:G147 V143:V147 X143:AA147 AC143:AD147">
    <cfRule type="expression" dxfId="330" priority="355">
      <formula>IF(LEFT($AC143,9)="Efectuată",1,0)</formula>
    </cfRule>
  </conditionalFormatting>
  <conditionalFormatting sqref="BA143:BA147">
    <cfRule type="expression" dxfId="329" priority="354">
      <formula>IF(AND(ISNUMBER($AX143),$AX143&gt;24),1,0)</formula>
    </cfRule>
  </conditionalFormatting>
  <conditionalFormatting sqref="C143 C144:D147">
    <cfRule type="expression" dxfId="328" priority="353">
      <formula>IF(LEFT($AC143,9)="Efectuată",1,0)</formula>
    </cfRule>
  </conditionalFormatting>
  <conditionalFormatting sqref="E143:E147">
    <cfRule type="expression" dxfId="327" priority="352">
      <formula>IF(LEFT($AC143,9)="Efectuată",1,0)</formula>
    </cfRule>
  </conditionalFormatting>
  <conditionalFormatting sqref="H143:K147">
    <cfRule type="expression" dxfId="326" priority="351">
      <formula>IF(LEFT($AC143,9)="Efectuată",1,0)</formula>
    </cfRule>
  </conditionalFormatting>
  <conditionalFormatting sqref="P143:S147">
    <cfRule type="expression" dxfId="325" priority="350">
      <formula>IF(LEFT($AC143,9)="Efectuată",1,0)</formula>
    </cfRule>
  </conditionalFormatting>
  <conditionalFormatting sqref="W143:W147">
    <cfRule type="expression" dxfId="324" priority="349">
      <formula>IF(LEFT($AC143,9)="Efectuată",1,0)</formula>
    </cfRule>
  </conditionalFormatting>
  <conditionalFormatting sqref="AB143:AB147">
    <cfRule type="expression" dxfId="323" priority="348">
      <formula>IF(LEFT($AC143,9)="Efectuată",1,0)</formula>
    </cfRule>
  </conditionalFormatting>
  <conditionalFormatting sqref="B143:B147">
    <cfRule type="expression" dxfId="322" priority="347">
      <formula>IF(LEFT($AC143,9)="Efectuată",1,0)</formula>
    </cfRule>
  </conditionalFormatting>
  <conditionalFormatting sqref="U143:U147">
    <cfRule type="expression" dxfId="321" priority="346">
      <formula>IF(LEFT($AC143,9)="Efectuată",1,0)</formula>
    </cfRule>
  </conditionalFormatting>
  <conditionalFormatting sqref="T143:T147">
    <cfRule type="expression" dxfId="320" priority="345">
      <formula>IF(LEFT($AC143,9)="Efectuată",1,0)</formula>
    </cfRule>
  </conditionalFormatting>
  <conditionalFormatting sqref="L143:M147">
    <cfRule type="expression" dxfId="319" priority="344">
      <formula>IF(LEFT($AC143,9)="Efectuată",1,0)</formula>
    </cfRule>
  </conditionalFormatting>
  <conditionalFormatting sqref="N143:O147">
    <cfRule type="expression" dxfId="318" priority="343">
      <formula>IF(LEFT($AC143,9)="Efectuată",1,0)</formula>
    </cfRule>
  </conditionalFormatting>
  <conditionalFormatting sqref="A148:A149">
    <cfRule type="expression" dxfId="317" priority="342">
      <formula>IF(LEFT($AC148,9)="Efectuată",1,0)</formula>
    </cfRule>
  </conditionalFormatting>
  <conditionalFormatting sqref="AR148:AZ149 BF148:BP149">
    <cfRule type="expression" dxfId="316" priority="341">
      <formula>_xlfn.ISFORMULA(AR148)</formula>
    </cfRule>
  </conditionalFormatting>
  <conditionalFormatting sqref="AR148:AR149 AX148:AX149 AU148:AU149 BF148:BF149 BI148:BI149 BL148:BL149">
    <cfRule type="containsText" dxfId="315" priority="340" operator="containsText" text="Afectat sau NU?">
      <formula>NOT(ISERROR(SEARCH("Afectat sau NU?",AR148)))</formula>
    </cfRule>
  </conditionalFormatting>
  <conditionalFormatting sqref="F148:G149 V148:V149 X148:AA149 AC148:AD149">
    <cfRule type="expression" dxfId="314" priority="339">
      <formula>IF(LEFT($AC148,9)="Efectuată",1,0)</formula>
    </cfRule>
  </conditionalFormatting>
  <conditionalFormatting sqref="BA148:BA149">
    <cfRule type="expression" dxfId="313" priority="338">
      <formula>IF(AND(ISNUMBER($AX148),$AX148&gt;24),1,0)</formula>
    </cfRule>
  </conditionalFormatting>
  <conditionalFormatting sqref="C148:C149">
    <cfRule type="expression" dxfId="312" priority="337">
      <formula>IF(LEFT($AC148,9)="Efectuată",1,0)</formula>
    </cfRule>
  </conditionalFormatting>
  <conditionalFormatting sqref="E148:E149">
    <cfRule type="expression" dxfId="311" priority="336">
      <formula>IF(LEFT($AC148,9)="Efectuată",1,0)</formula>
    </cfRule>
  </conditionalFormatting>
  <conditionalFormatting sqref="H148:K149">
    <cfRule type="expression" dxfId="310" priority="335">
      <formula>IF(LEFT($AC148,9)="Efectuată",1,0)</formula>
    </cfRule>
  </conditionalFormatting>
  <conditionalFormatting sqref="P148:S149">
    <cfRule type="expression" dxfId="309" priority="334">
      <formula>IF(LEFT($AC148,9)="Efectuată",1,0)</formula>
    </cfRule>
  </conditionalFormatting>
  <conditionalFormatting sqref="W148:W149">
    <cfRule type="expression" dxfId="308" priority="333">
      <formula>IF(LEFT($AC148,9)="Efectuată",1,0)</formula>
    </cfRule>
  </conditionalFormatting>
  <conditionalFormatting sqref="AB148:AB149">
    <cfRule type="expression" dxfId="307" priority="332">
      <formula>IF(LEFT($AC148,9)="Efectuată",1,0)</formula>
    </cfRule>
  </conditionalFormatting>
  <conditionalFormatting sqref="B148:B149">
    <cfRule type="expression" dxfId="306" priority="331">
      <formula>IF(LEFT($AC148,9)="Efectuată",1,0)</formula>
    </cfRule>
  </conditionalFormatting>
  <conditionalFormatting sqref="U148:U149">
    <cfRule type="expression" dxfId="305" priority="330">
      <formula>IF(LEFT($AC148,9)="Efectuată",1,0)</formula>
    </cfRule>
  </conditionalFormatting>
  <conditionalFormatting sqref="T148:T149">
    <cfRule type="expression" dxfId="304" priority="329">
      <formula>IF(LEFT($AC148,9)="Efectuată",1,0)</formula>
    </cfRule>
  </conditionalFormatting>
  <conditionalFormatting sqref="L148:M149">
    <cfRule type="expression" dxfId="303" priority="328">
      <formula>IF(LEFT($AC148,9)="Efectuată",1,0)</formula>
    </cfRule>
  </conditionalFormatting>
  <conditionalFormatting sqref="N148:O149">
    <cfRule type="expression" dxfId="302" priority="327">
      <formula>IF(LEFT($AC148,9)="Efectuată",1,0)</formula>
    </cfRule>
  </conditionalFormatting>
  <conditionalFormatting sqref="D141">
    <cfRule type="expression" dxfId="301" priority="326">
      <formula>IF(LEFT($AC141,9)="Efectuată",1,0)</formula>
    </cfRule>
  </conditionalFormatting>
  <conditionalFormatting sqref="D143">
    <cfRule type="expression" dxfId="300" priority="325">
      <formula>IF(LEFT($AC143,9)="Efectuată",1,0)</formula>
    </cfRule>
  </conditionalFormatting>
  <conditionalFormatting sqref="D148">
    <cfRule type="expression" dxfId="299" priority="324">
      <formula>IF(LEFT($AC148,9)="Efectuată",1,0)</formula>
    </cfRule>
  </conditionalFormatting>
  <conditionalFormatting sqref="D149">
    <cfRule type="expression" dxfId="298" priority="323">
      <formula>IF(LEFT($AC149,9)="Efectuată",1,0)</formula>
    </cfRule>
  </conditionalFormatting>
  <conditionalFormatting sqref="A150">
    <cfRule type="expression" dxfId="297" priority="322">
      <formula>IF(LEFT($AC150,9)="Efectuată",1,0)</formula>
    </cfRule>
  </conditionalFormatting>
  <conditionalFormatting sqref="AR150:AZ150 BF150:BP150">
    <cfRule type="expression" dxfId="296" priority="321">
      <formula>_xlfn.ISFORMULA(AR150)</formula>
    </cfRule>
  </conditionalFormatting>
  <conditionalFormatting sqref="AR150 AX150 AU150 BF150 BI150 BL150">
    <cfRule type="containsText" dxfId="295" priority="320" operator="containsText" text="Afectat sau NU?">
      <formula>NOT(ISERROR(SEARCH("Afectat sau NU?",AR150)))</formula>
    </cfRule>
  </conditionalFormatting>
  <conditionalFormatting sqref="F150:G150 V150 X150:AA150 AC150:AD150">
    <cfRule type="expression" dxfId="294" priority="319">
      <formula>IF(LEFT($AC150,9)="Efectuată",1,0)</formula>
    </cfRule>
  </conditionalFormatting>
  <conditionalFormatting sqref="BA150">
    <cfRule type="expression" dxfId="293" priority="318">
      <formula>IF(AND(ISNUMBER($AX150),$AX150&gt;24),1,0)</formula>
    </cfRule>
  </conditionalFormatting>
  <conditionalFormatting sqref="C150">
    <cfRule type="expression" dxfId="292" priority="317">
      <formula>IF(LEFT($AC150,9)="Efectuată",1,0)</formula>
    </cfRule>
  </conditionalFormatting>
  <conditionalFormatting sqref="E150">
    <cfRule type="expression" dxfId="291" priority="316">
      <formula>IF(LEFT($AC150,9)="Efectuată",1,0)</formula>
    </cfRule>
  </conditionalFormatting>
  <conditionalFormatting sqref="H150:K150">
    <cfRule type="expression" dxfId="290" priority="315">
      <formula>IF(LEFT($AC150,9)="Efectuată",1,0)</formula>
    </cfRule>
  </conditionalFormatting>
  <conditionalFormatting sqref="P150:S150">
    <cfRule type="expression" dxfId="289" priority="314">
      <formula>IF(LEFT($AC150,9)="Efectuată",1,0)</formula>
    </cfRule>
  </conditionalFormatting>
  <conditionalFormatting sqref="W150">
    <cfRule type="expression" dxfId="288" priority="313">
      <formula>IF(LEFT($AC150,9)="Efectuată",1,0)</formula>
    </cfRule>
  </conditionalFormatting>
  <conditionalFormatting sqref="AB150">
    <cfRule type="expression" dxfId="287" priority="312">
      <formula>IF(LEFT($AC150,9)="Efectuată",1,0)</formula>
    </cfRule>
  </conditionalFormatting>
  <conditionalFormatting sqref="B150">
    <cfRule type="expression" dxfId="286" priority="311">
      <formula>IF(LEFT($AC150,9)="Efectuată",1,0)</formula>
    </cfRule>
  </conditionalFormatting>
  <conditionalFormatting sqref="U150">
    <cfRule type="expression" dxfId="285" priority="310">
      <formula>IF(LEFT($AC150,9)="Efectuată",1,0)</formula>
    </cfRule>
  </conditionalFormatting>
  <conditionalFormatting sqref="T150">
    <cfRule type="expression" dxfId="284" priority="309">
      <formula>IF(LEFT($AC150,9)="Efectuată",1,0)</formula>
    </cfRule>
  </conditionalFormatting>
  <conditionalFormatting sqref="L150:M150">
    <cfRule type="expression" dxfId="283" priority="308">
      <formula>IF(LEFT($AC150,9)="Efectuată",1,0)</formula>
    </cfRule>
  </conditionalFormatting>
  <conditionalFormatting sqref="N150:O150">
    <cfRule type="expression" dxfId="282" priority="307">
      <formula>IF(LEFT($AC150,9)="Efectuată",1,0)</formula>
    </cfRule>
  </conditionalFormatting>
  <conditionalFormatting sqref="D150">
    <cfRule type="expression" dxfId="281" priority="306">
      <formula>IF(LEFT($AC150,9)="Efectuată",1,0)</formula>
    </cfRule>
  </conditionalFormatting>
  <conditionalFormatting sqref="A151">
    <cfRule type="expression" dxfId="280" priority="305">
      <formula>IF(LEFT($AC151,9)="Efectuată",1,0)</formula>
    </cfRule>
  </conditionalFormatting>
  <conditionalFormatting sqref="AR151:AZ151 BF151:BP151">
    <cfRule type="expression" dxfId="279" priority="304">
      <formula>_xlfn.ISFORMULA(AR151)</formula>
    </cfRule>
  </conditionalFormatting>
  <conditionalFormatting sqref="AR151 AX151 AU151 BF151 BI151 BL151">
    <cfRule type="containsText" dxfId="278" priority="303" operator="containsText" text="Afectat sau NU?">
      <formula>NOT(ISERROR(SEARCH("Afectat sau NU?",AR151)))</formula>
    </cfRule>
  </conditionalFormatting>
  <conditionalFormatting sqref="V151 X151:AA151 AC151:AD151 F151:G151">
    <cfRule type="expression" dxfId="277" priority="302">
      <formula>IF(LEFT($AC151,9)="Efectuată",1,0)</formula>
    </cfRule>
  </conditionalFormatting>
  <conditionalFormatting sqref="BA151">
    <cfRule type="expression" dxfId="276" priority="301">
      <formula>IF(AND(ISNUMBER($AX151),$AX151&gt;24),1,0)</formula>
    </cfRule>
  </conditionalFormatting>
  <conditionalFormatting sqref="C151:D151">
    <cfRule type="expression" dxfId="275" priority="300">
      <formula>IF(LEFT($AC151,9)="Efectuată",1,0)</formula>
    </cfRule>
  </conditionalFormatting>
  <conditionalFormatting sqref="E151">
    <cfRule type="expression" dxfId="274" priority="299">
      <formula>IF(LEFT($AC151,9)="Efectuată",1,0)</formula>
    </cfRule>
  </conditionalFormatting>
  <conditionalFormatting sqref="H151:K151">
    <cfRule type="expression" dxfId="273" priority="298">
      <formula>IF(LEFT($AC151,9)="Efectuată",1,0)</formula>
    </cfRule>
  </conditionalFormatting>
  <conditionalFormatting sqref="P151:S151">
    <cfRule type="expression" dxfId="272" priority="297">
      <formula>IF(LEFT($AC151,9)="Efectuată",1,0)</formula>
    </cfRule>
  </conditionalFormatting>
  <conditionalFormatting sqref="W151">
    <cfRule type="expression" dxfId="271" priority="296">
      <formula>IF(LEFT($AC151,9)="Efectuată",1,0)</formula>
    </cfRule>
  </conditionalFormatting>
  <conditionalFormatting sqref="AB151">
    <cfRule type="expression" dxfId="270" priority="295">
      <formula>IF(LEFT($AC151,9)="Efectuată",1,0)</formula>
    </cfRule>
  </conditionalFormatting>
  <conditionalFormatting sqref="B151">
    <cfRule type="expression" dxfId="269" priority="294">
      <formula>IF(LEFT($AC151,9)="Efectuată",1,0)</formula>
    </cfRule>
  </conditionalFormatting>
  <conditionalFormatting sqref="U151">
    <cfRule type="expression" dxfId="268" priority="293">
      <formula>IF(LEFT($AC151,9)="Efectuată",1,0)</formula>
    </cfRule>
  </conditionalFormatting>
  <conditionalFormatting sqref="T151">
    <cfRule type="expression" dxfId="267" priority="292">
      <formula>IF(LEFT($AC151,9)="Efectuată",1,0)</formula>
    </cfRule>
  </conditionalFormatting>
  <conditionalFormatting sqref="L151:M151">
    <cfRule type="expression" dxfId="266" priority="291">
      <formula>IF(LEFT($AC151,9)="Efectuată",1,0)</formula>
    </cfRule>
  </conditionalFormatting>
  <conditionalFormatting sqref="N151:O151">
    <cfRule type="expression" dxfId="265" priority="290">
      <formula>IF(LEFT($AC151,9)="Efectuată",1,0)</formula>
    </cfRule>
  </conditionalFormatting>
  <conditionalFormatting sqref="A152">
    <cfRule type="expression" dxfId="264" priority="289">
      <formula>IF(LEFT($AC152,9)="Efectuată",1,0)</formula>
    </cfRule>
  </conditionalFormatting>
  <conditionalFormatting sqref="AR152:AZ152 BF152:BP152">
    <cfRule type="expression" dxfId="263" priority="288">
      <formula>_xlfn.ISFORMULA(AR152)</formula>
    </cfRule>
  </conditionalFormatting>
  <conditionalFormatting sqref="AR152 AX152 AU152 BF152 BI152 BL152">
    <cfRule type="containsText" dxfId="262" priority="287" operator="containsText" text="Afectat sau NU?">
      <formula>NOT(ISERROR(SEARCH("Afectat sau NU?",AR152)))</formula>
    </cfRule>
  </conditionalFormatting>
  <conditionalFormatting sqref="F152:G152 V152 X152:AA152 AC152:AD152">
    <cfRule type="expression" dxfId="261" priority="286">
      <formula>IF(LEFT($AC152,9)="Efectuată",1,0)</formula>
    </cfRule>
  </conditionalFormatting>
  <conditionalFormatting sqref="BA152">
    <cfRule type="expression" dxfId="260" priority="285">
      <formula>IF(AND(ISNUMBER($AX152),$AX152&gt;24),1,0)</formula>
    </cfRule>
  </conditionalFormatting>
  <conditionalFormatting sqref="C152:D152">
    <cfRule type="expression" dxfId="259" priority="284">
      <formula>IF(LEFT($AC152,9)="Efectuată",1,0)</formula>
    </cfRule>
  </conditionalFormatting>
  <conditionalFormatting sqref="E152">
    <cfRule type="expression" dxfId="258" priority="283">
      <formula>IF(LEFT($AC152,9)="Efectuată",1,0)</formula>
    </cfRule>
  </conditionalFormatting>
  <conditionalFormatting sqref="H152:K152">
    <cfRule type="expression" dxfId="257" priority="282">
      <formula>IF(LEFT($AC152,9)="Efectuată",1,0)</formula>
    </cfRule>
  </conditionalFormatting>
  <conditionalFormatting sqref="P152:S152">
    <cfRule type="expression" dxfId="256" priority="281">
      <formula>IF(LEFT($AC152,9)="Efectuată",1,0)</formula>
    </cfRule>
  </conditionalFormatting>
  <conditionalFormatting sqref="W152">
    <cfRule type="expression" dxfId="255" priority="280">
      <formula>IF(LEFT($AC152,9)="Efectuată",1,0)</formula>
    </cfRule>
  </conditionalFormatting>
  <conditionalFormatting sqref="AB152">
    <cfRule type="expression" dxfId="254" priority="279">
      <formula>IF(LEFT($AC152,9)="Efectuată",1,0)</formula>
    </cfRule>
  </conditionalFormatting>
  <conditionalFormatting sqref="B152">
    <cfRule type="expression" dxfId="253" priority="278">
      <formula>IF(LEFT($AC152,9)="Efectuată",1,0)</formula>
    </cfRule>
  </conditionalFormatting>
  <conditionalFormatting sqref="U152">
    <cfRule type="expression" dxfId="252" priority="277">
      <formula>IF(LEFT($AC152,9)="Efectuată",1,0)</formula>
    </cfRule>
  </conditionalFormatting>
  <conditionalFormatting sqref="T152">
    <cfRule type="expression" dxfId="251" priority="276">
      <formula>IF(LEFT($AC152,9)="Efectuată",1,0)</formula>
    </cfRule>
  </conditionalFormatting>
  <conditionalFormatting sqref="L152:M152">
    <cfRule type="expression" dxfId="250" priority="275">
      <formula>IF(LEFT($AC152,9)="Efectuată",1,0)</formula>
    </cfRule>
  </conditionalFormatting>
  <conditionalFormatting sqref="N152:O152">
    <cfRule type="expression" dxfId="249" priority="274">
      <formula>IF(LEFT($AC152,9)="Efectuată",1,0)</formula>
    </cfRule>
  </conditionalFormatting>
  <conditionalFormatting sqref="A153:A158">
    <cfRule type="expression" dxfId="248" priority="273">
      <formula>IF(LEFT($AC153,9)="Efectuată",1,0)</formula>
    </cfRule>
  </conditionalFormatting>
  <conditionalFormatting sqref="AR153:AZ158 BF153:BP158">
    <cfRule type="expression" dxfId="247" priority="272">
      <formula>_xlfn.ISFORMULA(AR153)</formula>
    </cfRule>
  </conditionalFormatting>
  <conditionalFormatting sqref="AR153:AR158 AX153:AX158 AU153:AU158 BF153:BF158 BI153:BI158 BL153:BL158">
    <cfRule type="containsText" dxfId="246" priority="271" operator="containsText" text="Afectat sau NU?">
      <formula>NOT(ISERROR(SEARCH("Afectat sau NU?",AR153)))</formula>
    </cfRule>
  </conditionalFormatting>
  <conditionalFormatting sqref="F155:G155 V153:V158 X153:AA158 AC153:AD158 G153:G154 F157:G158 G156">
    <cfRule type="expression" dxfId="245" priority="270">
      <formula>IF(LEFT($AC153,9)="Efectuată",1,0)</formula>
    </cfRule>
  </conditionalFormatting>
  <conditionalFormatting sqref="BA153:BA158">
    <cfRule type="expression" dxfId="244" priority="269">
      <formula>IF(AND(ISNUMBER($AX153),$AX153&gt;24),1,0)</formula>
    </cfRule>
  </conditionalFormatting>
  <conditionalFormatting sqref="C153:D158">
    <cfRule type="expression" dxfId="243" priority="268">
      <formula>IF(LEFT($AC153,9)="Efectuată",1,0)</formula>
    </cfRule>
  </conditionalFormatting>
  <conditionalFormatting sqref="E153:E158">
    <cfRule type="expression" dxfId="242" priority="267">
      <formula>IF(LEFT($AC153,9)="Efectuată",1,0)</formula>
    </cfRule>
  </conditionalFormatting>
  <conditionalFormatting sqref="H153:K158">
    <cfRule type="expression" dxfId="241" priority="266">
      <formula>IF(LEFT($AC153,9)="Efectuată",1,0)</formula>
    </cfRule>
  </conditionalFormatting>
  <conditionalFormatting sqref="P153:S158">
    <cfRule type="expression" dxfId="240" priority="265">
      <formula>IF(LEFT($AC153,9)="Efectuată",1,0)</formula>
    </cfRule>
  </conditionalFormatting>
  <conditionalFormatting sqref="W153:W158">
    <cfRule type="expression" dxfId="239" priority="264">
      <formula>IF(LEFT($AC153,9)="Efectuată",1,0)</formula>
    </cfRule>
  </conditionalFormatting>
  <conditionalFormatting sqref="AB153:AB158">
    <cfRule type="expression" dxfId="238" priority="263">
      <formula>IF(LEFT($AC153,9)="Efectuată",1,0)</formula>
    </cfRule>
  </conditionalFormatting>
  <conditionalFormatting sqref="B153:B158">
    <cfRule type="expression" dxfId="237" priority="262">
      <formula>IF(LEFT($AC153,9)="Efectuată",1,0)</formula>
    </cfRule>
  </conditionalFormatting>
  <conditionalFormatting sqref="U153:U158">
    <cfRule type="expression" dxfId="236" priority="261">
      <formula>IF(LEFT($AC153,9)="Efectuată",1,0)</formula>
    </cfRule>
  </conditionalFormatting>
  <conditionalFormatting sqref="T153:T158">
    <cfRule type="expression" dxfId="235" priority="260">
      <formula>IF(LEFT($AC153,9)="Efectuată",1,0)</formula>
    </cfRule>
  </conditionalFormatting>
  <conditionalFormatting sqref="L153:M158">
    <cfRule type="expression" dxfId="234" priority="259">
      <formula>IF(LEFT($AC153,9)="Efectuată",1,0)</formula>
    </cfRule>
  </conditionalFormatting>
  <conditionalFormatting sqref="N153:O158">
    <cfRule type="expression" dxfId="233" priority="258">
      <formula>IF(LEFT($AC153,9)="Efectuată",1,0)</formula>
    </cfRule>
  </conditionalFormatting>
  <conditionalFormatting sqref="F153">
    <cfRule type="expression" dxfId="232" priority="257">
      <formula>IF(LEFT($AC153,9)="Efectuată",1,0)</formula>
    </cfRule>
  </conditionalFormatting>
  <conditionalFormatting sqref="F154">
    <cfRule type="expression" dxfId="231" priority="256">
      <formula>IF(LEFT($AC154,9)="Efectuată",1,0)</formula>
    </cfRule>
  </conditionalFormatting>
  <conditionalFormatting sqref="F156">
    <cfRule type="expression" dxfId="230" priority="255">
      <formula>IF(LEFT($AC156,9)="Efectuată",1,0)</formula>
    </cfRule>
  </conditionalFormatting>
  <conditionalFormatting sqref="A159">
    <cfRule type="expression" dxfId="229" priority="254">
      <formula>IF(LEFT($AC159,9)="Efectuată",1,0)</formula>
    </cfRule>
  </conditionalFormatting>
  <conditionalFormatting sqref="AR159:AZ159 BF159:BP159">
    <cfRule type="expression" dxfId="228" priority="253">
      <formula>_xlfn.ISFORMULA(AR159)</formula>
    </cfRule>
  </conditionalFormatting>
  <conditionalFormatting sqref="AR159 AX159 AU159 BF159 BI159 BL159">
    <cfRule type="containsText" dxfId="227" priority="252" operator="containsText" text="Afectat sau NU?">
      <formula>NOT(ISERROR(SEARCH("Afectat sau NU?",AR159)))</formula>
    </cfRule>
  </conditionalFormatting>
  <conditionalFormatting sqref="B159 F159:G159 U159:V159 N159:O159 X159:AA159 AC159:AD159">
    <cfRule type="expression" dxfId="226" priority="251">
      <formula>IF(LEFT($AC159,9)="Efectuată",1,0)</formula>
    </cfRule>
  </conditionalFormatting>
  <conditionalFormatting sqref="BA159">
    <cfRule type="expression" dxfId="225" priority="250">
      <formula>IF(AND(ISNUMBER($AX159),$AX159&gt;24),1,0)</formula>
    </cfRule>
  </conditionalFormatting>
  <conditionalFormatting sqref="C159:D159">
    <cfRule type="expression" dxfId="224" priority="249">
      <formula>IF(LEFT($AC159,9)="Efectuată",1,0)</formula>
    </cfRule>
  </conditionalFormatting>
  <conditionalFormatting sqref="T159">
    <cfRule type="expression" dxfId="223" priority="248">
      <formula>IF(LEFT($AC159,9)="Efectuată",1,0)</formula>
    </cfRule>
  </conditionalFormatting>
  <conditionalFormatting sqref="E159">
    <cfRule type="expression" dxfId="222" priority="247">
      <formula>IF(LEFT($AC159,9)="Efectuată",1,0)</formula>
    </cfRule>
  </conditionalFormatting>
  <conditionalFormatting sqref="H159:M159">
    <cfRule type="expression" dxfId="221" priority="246">
      <formula>IF(LEFT($AC159,9)="Efectuată",1,0)</formula>
    </cfRule>
  </conditionalFormatting>
  <conditionalFormatting sqref="P159:S159">
    <cfRule type="expression" dxfId="220" priority="245">
      <formula>IF(LEFT($AC159,9)="Efectuată",1,0)</formula>
    </cfRule>
  </conditionalFormatting>
  <conditionalFormatting sqref="AB159">
    <cfRule type="expression" dxfId="219" priority="244">
      <formula>IF(LEFT($AC159,9)="Efectuată",1,0)</formula>
    </cfRule>
  </conditionalFormatting>
  <conditionalFormatting sqref="W159">
    <cfRule type="expression" dxfId="218" priority="243">
      <formula>IF(LEFT($AC159,9)="Efectuată",1,0)</formula>
    </cfRule>
  </conditionalFormatting>
  <conditionalFormatting sqref="A160:A163">
    <cfRule type="expression" dxfId="217" priority="242">
      <formula>IF(LEFT($AC160,9)="Efectuată",1,0)</formula>
    </cfRule>
  </conditionalFormatting>
  <conditionalFormatting sqref="AR160:AZ163 BF160:BP163">
    <cfRule type="expression" dxfId="216" priority="241">
      <formula>_xlfn.ISFORMULA(AR160)</formula>
    </cfRule>
  </conditionalFormatting>
  <conditionalFormatting sqref="AR160:AR163 AX160:AX163 AU160:AU163 BF160:BF163 BI160:BI163 BL160:BL163">
    <cfRule type="containsText" dxfId="215" priority="240" operator="containsText" text="Afectat sau NU?">
      <formula>NOT(ISERROR(SEARCH("Afectat sau NU?",AR160)))</formula>
    </cfRule>
  </conditionalFormatting>
  <conditionalFormatting sqref="F160:G163 V160:V163 X160:AA163 AC160:AD163">
    <cfRule type="expression" dxfId="214" priority="239">
      <formula>IF(LEFT($AC160,9)="Efectuată",1,0)</formula>
    </cfRule>
  </conditionalFormatting>
  <conditionalFormatting sqref="BA160:BA163">
    <cfRule type="expression" dxfId="213" priority="238">
      <formula>IF(AND(ISNUMBER($AX160),$AX160&gt;24),1,0)</formula>
    </cfRule>
  </conditionalFormatting>
  <conditionalFormatting sqref="C160:D163">
    <cfRule type="expression" dxfId="212" priority="237">
      <formula>IF(LEFT($AC160,9)="Efectuată",1,0)</formula>
    </cfRule>
  </conditionalFormatting>
  <conditionalFormatting sqref="E160:E163">
    <cfRule type="expression" dxfId="211" priority="236">
      <formula>IF(LEFT($AC160,9)="Efectuată",1,0)</formula>
    </cfRule>
  </conditionalFormatting>
  <conditionalFormatting sqref="H160:K163">
    <cfRule type="expression" dxfId="210" priority="235">
      <formula>IF(LEFT($AC160,9)="Efectuată",1,0)</formula>
    </cfRule>
  </conditionalFormatting>
  <conditionalFormatting sqref="P160:S163">
    <cfRule type="expression" dxfId="209" priority="234">
      <formula>IF(LEFT($AC160,9)="Efectuată",1,0)</formula>
    </cfRule>
  </conditionalFormatting>
  <conditionalFormatting sqref="W160:W163">
    <cfRule type="expression" dxfId="208" priority="233">
      <formula>IF(LEFT($AC160,9)="Efectuată",1,0)</formula>
    </cfRule>
  </conditionalFormatting>
  <conditionalFormatting sqref="AB160:AB163">
    <cfRule type="expression" dxfId="207" priority="232">
      <formula>IF(LEFT($AC160,9)="Efectuată",1,0)</formula>
    </cfRule>
  </conditionalFormatting>
  <conditionalFormatting sqref="B160:B163">
    <cfRule type="expression" dxfId="206" priority="231">
      <formula>IF(LEFT($AC160,9)="Efectuată",1,0)</formula>
    </cfRule>
  </conditionalFormatting>
  <conditionalFormatting sqref="U160:U163">
    <cfRule type="expression" dxfId="205" priority="230">
      <formula>IF(LEFT($AC160,9)="Efectuată",1,0)</formula>
    </cfRule>
  </conditionalFormatting>
  <conditionalFormatting sqref="T160:T163">
    <cfRule type="expression" dxfId="204" priority="229">
      <formula>IF(LEFT($AC160,9)="Efectuată",1,0)</formula>
    </cfRule>
  </conditionalFormatting>
  <conditionalFormatting sqref="L160:M163">
    <cfRule type="expression" dxfId="203" priority="228">
      <formula>IF(LEFT($AC160,9)="Efectuată",1,0)</formula>
    </cfRule>
  </conditionalFormatting>
  <conditionalFormatting sqref="N160:O163">
    <cfRule type="expression" dxfId="202" priority="227">
      <formula>IF(LEFT($AC160,9)="Efectuată",1,0)</formula>
    </cfRule>
  </conditionalFormatting>
  <conditionalFormatting sqref="A164">
    <cfRule type="expression" dxfId="201" priority="226">
      <formula>IF(LEFT($AC164,9)="Efectuată",1,0)</formula>
    </cfRule>
  </conditionalFormatting>
  <conditionalFormatting sqref="AR164:AZ164 BF164:BP164">
    <cfRule type="expression" dxfId="200" priority="225">
      <formula>_xlfn.ISFORMULA(AR164)</formula>
    </cfRule>
  </conditionalFormatting>
  <conditionalFormatting sqref="AR164 AX164 AU164 BF164 BI164 BL164">
    <cfRule type="containsText" dxfId="199" priority="224" operator="containsText" text="Afectat sau NU?">
      <formula>NOT(ISERROR(SEARCH("Afectat sau NU?",AR164)))</formula>
    </cfRule>
  </conditionalFormatting>
  <conditionalFormatting sqref="F164:G164 V164 X164:AA164 AC164:AD164">
    <cfRule type="expression" dxfId="198" priority="223">
      <formula>IF(LEFT($AC164,9)="Efectuată",1,0)</formula>
    </cfRule>
  </conditionalFormatting>
  <conditionalFormatting sqref="BA164">
    <cfRule type="expression" dxfId="197" priority="222">
      <formula>IF(AND(ISNUMBER($AX164),$AX164&gt;24),1,0)</formula>
    </cfRule>
  </conditionalFormatting>
  <conditionalFormatting sqref="C164:D164">
    <cfRule type="expression" dxfId="196" priority="221">
      <formula>IF(LEFT($AC164,9)="Efectuată",1,0)</formula>
    </cfRule>
  </conditionalFormatting>
  <conditionalFormatting sqref="E164">
    <cfRule type="expression" dxfId="195" priority="220">
      <formula>IF(LEFT($AC164,9)="Efectuată",1,0)</formula>
    </cfRule>
  </conditionalFormatting>
  <conditionalFormatting sqref="H164:K164">
    <cfRule type="expression" dxfId="194" priority="219">
      <formula>IF(LEFT($AC164,9)="Efectuată",1,0)</formula>
    </cfRule>
  </conditionalFormatting>
  <conditionalFormatting sqref="P164:S164">
    <cfRule type="expression" dxfId="193" priority="218">
      <formula>IF(LEFT($AC164,9)="Efectuată",1,0)</formula>
    </cfRule>
  </conditionalFormatting>
  <conditionalFormatting sqref="W164">
    <cfRule type="expression" dxfId="192" priority="217">
      <formula>IF(LEFT($AC164,9)="Efectuată",1,0)</formula>
    </cfRule>
  </conditionalFormatting>
  <conditionalFormatting sqref="AB164">
    <cfRule type="expression" dxfId="191" priority="216">
      <formula>IF(LEFT($AC164,9)="Efectuată",1,0)</formula>
    </cfRule>
  </conditionalFormatting>
  <conditionalFormatting sqref="B164">
    <cfRule type="expression" dxfId="190" priority="215">
      <formula>IF(LEFT($AC164,9)="Efectuată",1,0)</formula>
    </cfRule>
  </conditionalFormatting>
  <conditionalFormatting sqref="U164">
    <cfRule type="expression" dxfId="189" priority="214">
      <formula>IF(LEFT($AC164,9)="Efectuată",1,0)</formula>
    </cfRule>
  </conditionalFormatting>
  <conditionalFormatting sqref="T164">
    <cfRule type="expression" dxfId="188" priority="213">
      <formula>IF(LEFT($AC164,9)="Efectuată",1,0)</formula>
    </cfRule>
  </conditionalFormatting>
  <conditionalFormatting sqref="L164:M164">
    <cfRule type="expression" dxfId="187" priority="212">
      <formula>IF(LEFT($AC164,9)="Efectuată",1,0)</formula>
    </cfRule>
  </conditionalFormatting>
  <conditionalFormatting sqref="N164:O164">
    <cfRule type="expression" dxfId="186" priority="211">
      <formula>IF(LEFT($AC164,9)="Efectuată",1,0)</formula>
    </cfRule>
  </conditionalFormatting>
  <conditionalFormatting sqref="A165:A189">
    <cfRule type="expression" dxfId="185" priority="210">
      <formula>IF(LEFT($AC165,9)="Efectuată",1,0)</formula>
    </cfRule>
  </conditionalFormatting>
  <conditionalFormatting sqref="AR165:AZ189 BF165:BP189">
    <cfRule type="expression" dxfId="184" priority="209">
      <formula>_xlfn.ISFORMULA(AR165)</formula>
    </cfRule>
  </conditionalFormatting>
  <conditionalFormatting sqref="AR165:AR189 AX165:AX189 AU165:AU189 BF165:BF189 BI165:BI189 BL165:BL189">
    <cfRule type="containsText" dxfId="183" priority="208" operator="containsText" text="Afectat sau NU?">
      <formula>NOT(ISERROR(SEARCH("Afectat sau NU?",AR165)))</formula>
    </cfRule>
  </conditionalFormatting>
  <conditionalFormatting sqref="F165:G189 V165:V189 X165:AA189 AC165:AD189">
    <cfRule type="expression" dxfId="182" priority="207">
      <formula>IF(LEFT($AC165,9)="Efectuată",1,0)</formula>
    </cfRule>
  </conditionalFormatting>
  <conditionalFormatting sqref="BA165:BA189">
    <cfRule type="expression" dxfId="181" priority="206">
      <formula>IF(AND(ISNUMBER($AX165),$AX165&gt;24),1,0)</formula>
    </cfRule>
  </conditionalFormatting>
  <conditionalFormatting sqref="C165:D189">
    <cfRule type="expression" dxfId="180" priority="205">
      <formula>IF(LEFT($AC165,9)="Efectuată",1,0)</formula>
    </cfRule>
  </conditionalFormatting>
  <conditionalFormatting sqref="E165:E189">
    <cfRule type="expression" dxfId="179" priority="204">
      <formula>IF(LEFT($AC165,9)="Efectuată",1,0)</formula>
    </cfRule>
  </conditionalFormatting>
  <conditionalFormatting sqref="H165:K189">
    <cfRule type="expression" dxfId="178" priority="203">
      <formula>IF(LEFT($AC165,9)="Efectuată",1,0)</formula>
    </cfRule>
  </conditionalFormatting>
  <conditionalFormatting sqref="P165:S189">
    <cfRule type="expression" dxfId="177" priority="202">
      <formula>IF(LEFT($AC165,9)="Efectuată",1,0)</formula>
    </cfRule>
  </conditionalFormatting>
  <conditionalFormatting sqref="W165:W189">
    <cfRule type="expression" dxfId="176" priority="201">
      <formula>IF(LEFT($AC165,9)="Efectuată",1,0)</formula>
    </cfRule>
  </conditionalFormatting>
  <conditionalFormatting sqref="AB165:AB189">
    <cfRule type="expression" dxfId="175" priority="200">
      <formula>IF(LEFT($AC165,9)="Efectuată",1,0)</formula>
    </cfRule>
  </conditionalFormatting>
  <conditionalFormatting sqref="B165:B189">
    <cfRule type="expression" dxfId="174" priority="199">
      <formula>IF(LEFT($AC165,9)="Efectuată",1,0)</formula>
    </cfRule>
  </conditionalFormatting>
  <conditionalFormatting sqref="U165:U189">
    <cfRule type="expression" dxfId="173" priority="198">
      <formula>IF(LEFT($AC165,9)="Efectuată",1,0)</formula>
    </cfRule>
  </conditionalFormatting>
  <conditionalFormatting sqref="T165:T189">
    <cfRule type="expression" dxfId="172" priority="197">
      <formula>IF(LEFT($AC165,9)="Efectuată",1,0)</formula>
    </cfRule>
  </conditionalFormatting>
  <conditionalFormatting sqref="L165:M189">
    <cfRule type="expression" dxfId="171" priority="196">
      <formula>IF(LEFT($AC165,9)="Efectuată",1,0)</formula>
    </cfRule>
  </conditionalFormatting>
  <conditionalFormatting sqref="N165:O189">
    <cfRule type="expression" dxfId="170" priority="195">
      <formula>IF(LEFT($AC165,9)="Efectuată",1,0)</formula>
    </cfRule>
  </conditionalFormatting>
  <conditionalFormatting sqref="A190">
    <cfRule type="expression" dxfId="169" priority="194">
      <formula>IF(LEFT($AC190,9)="Efectuată",1,0)</formula>
    </cfRule>
  </conditionalFormatting>
  <conditionalFormatting sqref="AR190:AZ190 BF190:BP190">
    <cfRule type="expression" dxfId="168" priority="193">
      <formula>_xlfn.ISFORMULA(AR190)</formula>
    </cfRule>
  </conditionalFormatting>
  <conditionalFormatting sqref="AR190 AX190 AU190 BF190 BI190 BL190">
    <cfRule type="containsText" dxfId="167" priority="192" operator="containsText" text="Afectat sau NU?">
      <formula>NOT(ISERROR(SEARCH("Afectat sau NU?",AR190)))</formula>
    </cfRule>
  </conditionalFormatting>
  <conditionalFormatting sqref="F190:G190 V190 X190:AA190 AC190:AD190">
    <cfRule type="expression" dxfId="166" priority="191">
      <formula>IF(LEFT($AC190,9)="Efectuată",1,0)</formula>
    </cfRule>
  </conditionalFormatting>
  <conditionalFormatting sqref="BA190">
    <cfRule type="expression" dxfId="165" priority="190">
      <formula>IF(AND(ISNUMBER($AX190),$AX190&gt;24),1,0)</formula>
    </cfRule>
  </conditionalFormatting>
  <conditionalFormatting sqref="C190:D190">
    <cfRule type="expression" dxfId="164" priority="189">
      <formula>IF(LEFT($AC190,9)="Efectuată",1,0)</formula>
    </cfRule>
  </conditionalFormatting>
  <conditionalFormatting sqref="E190">
    <cfRule type="expression" dxfId="163" priority="188">
      <formula>IF(LEFT($AC190,9)="Efectuată",1,0)</formula>
    </cfRule>
  </conditionalFormatting>
  <conditionalFormatting sqref="H190:K190">
    <cfRule type="expression" dxfId="162" priority="187">
      <formula>IF(LEFT($AC190,9)="Efectuată",1,0)</formula>
    </cfRule>
  </conditionalFormatting>
  <conditionalFormatting sqref="P190:S190">
    <cfRule type="expression" dxfId="161" priority="186">
      <formula>IF(LEFT($AC190,9)="Efectuată",1,0)</formula>
    </cfRule>
  </conditionalFormatting>
  <conditionalFormatting sqref="W190">
    <cfRule type="expression" dxfId="160" priority="185">
      <formula>IF(LEFT($AC190,9)="Efectuată",1,0)</formula>
    </cfRule>
  </conditionalFormatting>
  <conditionalFormatting sqref="AB190">
    <cfRule type="expression" dxfId="159" priority="184">
      <formula>IF(LEFT($AC190,9)="Efectuată",1,0)</formula>
    </cfRule>
  </conditionalFormatting>
  <conditionalFormatting sqref="B190">
    <cfRule type="expression" dxfId="158" priority="183">
      <formula>IF(LEFT($AC190,9)="Efectuată",1,0)</formula>
    </cfRule>
  </conditionalFormatting>
  <conditionalFormatting sqref="U190">
    <cfRule type="expression" dxfId="157" priority="182">
      <formula>IF(LEFT($AC190,9)="Efectuată",1,0)</formula>
    </cfRule>
  </conditionalFormatting>
  <conditionalFormatting sqref="T190">
    <cfRule type="expression" dxfId="156" priority="181">
      <formula>IF(LEFT($AC190,9)="Efectuată",1,0)</formula>
    </cfRule>
  </conditionalFormatting>
  <conditionalFormatting sqref="L190:M190">
    <cfRule type="expression" dxfId="155" priority="180">
      <formula>IF(LEFT($AC190,9)="Efectuată",1,0)</formula>
    </cfRule>
  </conditionalFormatting>
  <conditionalFormatting sqref="N190:O190">
    <cfRule type="expression" dxfId="154" priority="179">
      <formula>IF(LEFT($AC190,9)="Efectuată",1,0)</formula>
    </cfRule>
  </conditionalFormatting>
  <conditionalFormatting sqref="A208:AD208">
    <cfRule type="expression" dxfId="153" priority="162">
      <formula>IF(LEFT($AC208,9)="Efectuată",1,0)</formula>
    </cfRule>
  </conditionalFormatting>
  <conditionalFormatting sqref="BA208">
    <cfRule type="expression" dxfId="152" priority="161">
      <formula>IF(AND(ISNUMBER($AX208),$AX208&gt;24),1,0)</formula>
    </cfRule>
  </conditionalFormatting>
  <conditionalFormatting sqref="AR208:AZ208 BF208:BP208">
    <cfRule type="expression" dxfId="151" priority="160">
      <formula>_xlfn.ISFORMULA(AR208)</formula>
    </cfRule>
  </conditionalFormatting>
  <conditionalFormatting sqref="AR208 AX208 AU208 BF208 BI208 BL208">
    <cfRule type="containsText" dxfId="150" priority="159" operator="containsText" text="Afectat sau NU?">
      <formula>NOT(ISERROR(SEARCH("Afectat sau NU?",AR208)))</formula>
    </cfRule>
  </conditionalFormatting>
  <conditionalFormatting sqref="A209:AD209">
    <cfRule type="expression" dxfId="149" priority="154">
      <formula>IF(LEFT($AC209,9)="Efectuată",1,0)</formula>
    </cfRule>
  </conditionalFormatting>
  <conditionalFormatting sqref="BA209">
    <cfRule type="expression" dxfId="148" priority="153">
      <formula>IF(AND(ISNUMBER($AX209),$AX209&gt;24),1,0)</formula>
    </cfRule>
  </conditionalFormatting>
  <conditionalFormatting sqref="AR209:AZ209 BF209:BP209">
    <cfRule type="expression" dxfId="147" priority="152">
      <formula>_xlfn.ISFORMULA(AR209)</formula>
    </cfRule>
  </conditionalFormatting>
  <conditionalFormatting sqref="AR209 AX209 AU209 BF209 BI209 BL209">
    <cfRule type="containsText" dxfId="146" priority="151" operator="containsText" text="Afectat sau NU?">
      <formula>NOT(ISERROR(SEARCH("Afectat sau NU?",AR209)))</formula>
    </cfRule>
  </conditionalFormatting>
  <conditionalFormatting sqref="A210:AD210">
    <cfRule type="expression" dxfId="145" priority="150">
      <formula>IF(LEFT($AC210,9)="Efectuată",1,0)</formula>
    </cfRule>
  </conditionalFormatting>
  <conditionalFormatting sqref="BA210">
    <cfRule type="expression" dxfId="144" priority="149">
      <formula>IF(AND(ISNUMBER($AX210),$AX210&gt;24),1,0)</formula>
    </cfRule>
  </conditionalFormatting>
  <conditionalFormatting sqref="AR210:AZ210 BF210:BP210">
    <cfRule type="expression" dxfId="143" priority="148">
      <formula>_xlfn.ISFORMULA(AR210)</formula>
    </cfRule>
  </conditionalFormatting>
  <conditionalFormatting sqref="AR210 AX210 AU210 BF210 BI210 BL210">
    <cfRule type="containsText" dxfId="142" priority="147" operator="containsText" text="Afectat sau NU?">
      <formula>NOT(ISERROR(SEARCH("Afectat sau NU?",AR210)))</formula>
    </cfRule>
  </conditionalFormatting>
  <conditionalFormatting sqref="A211:AD211">
    <cfRule type="expression" dxfId="141" priority="146">
      <formula>IF(LEFT($AC211,9)="Efectuată",1,0)</formula>
    </cfRule>
  </conditionalFormatting>
  <conditionalFormatting sqref="BA211">
    <cfRule type="expression" dxfId="140" priority="145">
      <formula>IF(AND(ISNUMBER($AX211),$AX211&gt;24),1,0)</formula>
    </cfRule>
  </conditionalFormatting>
  <conditionalFormatting sqref="AR211:AZ211 BF211:BP211">
    <cfRule type="expression" dxfId="139" priority="144">
      <formula>_xlfn.ISFORMULA(AR211)</formula>
    </cfRule>
  </conditionalFormatting>
  <conditionalFormatting sqref="AR211 AX211 AU211 BF211 BI211 BL211">
    <cfRule type="containsText" dxfId="138" priority="143" operator="containsText" text="Afectat sau NU?">
      <formula>NOT(ISERROR(SEARCH("Afectat sau NU?",AR211)))</formula>
    </cfRule>
  </conditionalFormatting>
  <conditionalFormatting sqref="A212:AD212">
    <cfRule type="expression" dxfId="137" priority="142">
      <formula>IF(LEFT($AC212,9)="Efectuată",1,0)</formula>
    </cfRule>
  </conditionalFormatting>
  <conditionalFormatting sqref="BA212">
    <cfRule type="expression" dxfId="136" priority="141">
      <formula>IF(AND(ISNUMBER($AX212),$AX212&gt;24),1,0)</formula>
    </cfRule>
  </conditionalFormatting>
  <conditionalFormatting sqref="AR212:AZ212 BF212:BP212">
    <cfRule type="expression" dxfId="135" priority="140">
      <formula>_xlfn.ISFORMULA(AR212)</formula>
    </cfRule>
  </conditionalFormatting>
  <conditionalFormatting sqref="AR212 AX212 AU212 BF212 BI212 BL212">
    <cfRule type="containsText" dxfId="134" priority="139" operator="containsText" text="Afectat sau NU?">
      <formula>NOT(ISERROR(SEARCH("Afectat sau NU?",AR212)))</formula>
    </cfRule>
  </conditionalFormatting>
  <conditionalFormatting sqref="A213:A216">
    <cfRule type="expression" dxfId="133" priority="134">
      <formula>IF(LEFT($AC213,9)="Efectuată",1,0)</formula>
    </cfRule>
  </conditionalFormatting>
  <conditionalFormatting sqref="AR213:AZ216 BF213:BP216">
    <cfRule type="expression" dxfId="132" priority="133">
      <formula>_xlfn.ISFORMULA(AR213)</formula>
    </cfRule>
  </conditionalFormatting>
  <conditionalFormatting sqref="AR213:AR216 AX213:AX216 AU213:AU216 BF213:BF216 BI213:BI216 BL213:BL216">
    <cfRule type="containsText" dxfId="131" priority="132" operator="containsText" text="Afectat sau NU?">
      <formula>NOT(ISERROR(SEARCH("Afectat sau NU?",AR213)))</formula>
    </cfRule>
  </conditionalFormatting>
  <conditionalFormatting sqref="F213:G216 V213:V216 X213:AA216 AC213:AD216">
    <cfRule type="expression" dxfId="130" priority="131">
      <formula>IF(LEFT($AC213,9)="Efectuată",1,0)</formula>
    </cfRule>
  </conditionalFormatting>
  <conditionalFormatting sqref="BA213:BA216">
    <cfRule type="expression" dxfId="129" priority="130">
      <formula>IF(AND(ISNUMBER($AX213),$AX213&gt;24),1,0)</formula>
    </cfRule>
  </conditionalFormatting>
  <conditionalFormatting sqref="C213:D216">
    <cfRule type="expression" dxfId="128" priority="129">
      <formula>IF(LEFT($AC213,9)="Efectuată",1,0)</formula>
    </cfRule>
  </conditionalFormatting>
  <conditionalFormatting sqref="E213:E216">
    <cfRule type="expression" dxfId="127" priority="128">
      <formula>IF(LEFT($AC213,9)="Efectuată",1,0)</formula>
    </cfRule>
  </conditionalFormatting>
  <conditionalFormatting sqref="H213:K216">
    <cfRule type="expression" dxfId="126" priority="127">
      <formula>IF(LEFT($AC213,9)="Efectuată",1,0)</formula>
    </cfRule>
  </conditionalFormatting>
  <conditionalFormatting sqref="P213:S216">
    <cfRule type="expression" dxfId="125" priority="126">
      <formula>IF(LEFT($AC213,9)="Efectuată",1,0)</formula>
    </cfRule>
  </conditionalFormatting>
  <conditionalFormatting sqref="W213:W216">
    <cfRule type="expression" dxfId="124" priority="125">
      <formula>IF(LEFT($AC213,9)="Efectuată",1,0)</formula>
    </cfRule>
  </conditionalFormatting>
  <conditionalFormatting sqref="AB213:AB216">
    <cfRule type="expression" dxfId="123" priority="124">
      <formula>IF(LEFT($AC213,9)="Efectuată",1,0)</formula>
    </cfRule>
  </conditionalFormatting>
  <conditionalFormatting sqref="B213:B216">
    <cfRule type="expression" dxfId="122" priority="123">
      <formula>IF(LEFT($AC213,9)="Efectuată",1,0)</formula>
    </cfRule>
  </conditionalFormatting>
  <conditionalFormatting sqref="U213:U216">
    <cfRule type="expression" dxfId="121" priority="122">
      <formula>IF(LEFT($AC213,9)="Efectuată",1,0)</formula>
    </cfRule>
  </conditionalFormatting>
  <conditionalFormatting sqref="T213:T216">
    <cfRule type="expression" dxfId="120" priority="121">
      <formula>IF(LEFT($AC213,9)="Efectuată",1,0)</formula>
    </cfRule>
  </conditionalFormatting>
  <conditionalFormatting sqref="L213:M216">
    <cfRule type="expression" dxfId="119" priority="120">
      <formula>IF(LEFT($AC213,9)="Efectuată",1,0)</formula>
    </cfRule>
  </conditionalFormatting>
  <conditionalFormatting sqref="N213:O216">
    <cfRule type="expression" dxfId="118" priority="119">
      <formula>IF(LEFT($AC213,9)="Efectuată",1,0)</formula>
    </cfRule>
  </conditionalFormatting>
  <conditionalFormatting sqref="D1048222:D1048545">
    <cfRule type="expression" dxfId="117" priority="2914">
      <formula>IF(LEFT($AC1,9)="Efectuată",1,0)</formula>
    </cfRule>
  </conditionalFormatting>
  <conditionalFormatting sqref="AR217:AZ218 BF217:BP218">
    <cfRule type="expression" dxfId="116" priority="118">
      <formula>_xlfn.ISFORMULA(AR217)</formula>
    </cfRule>
  </conditionalFormatting>
  <conditionalFormatting sqref="AR217:AR218 AX217:AX218 AU217:AU218 BF217:BF218 BI217:BI218 BL217:BL218">
    <cfRule type="containsText" dxfId="115" priority="117" operator="containsText" text="Afectat sau NU?">
      <formula>NOT(ISERROR(SEARCH("Afectat sau NU?",AR217)))</formula>
    </cfRule>
  </conditionalFormatting>
  <conditionalFormatting sqref="A217:AD218">
    <cfRule type="expression" dxfId="114" priority="116">
      <formula>IF(LEFT($AC217,9)="Efectuată",1,0)</formula>
    </cfRule>
  </conditionalFormatting>
  <conditionalFormatting sqref="BA217:BA218">
    <cfRule type="expression" dxfId="113" priority="115">
      <formula>IF(AND(ISNUMBER($AX217),$AX217&gt;24),1,0)</formula>
    </cfRule>
  </conditionalFormatting>
  <conditionalFormatting sqref="A219:AD219">
    <cfRule type="expression" dxfId="112" priority="114">
      <formula>IF(LEFT($AC219,9)="Efectuată",1,0)</formula>
    </cfRule>
  </conditionalFormatting>
  <conditionalFormatting sqref="BA219">
    <cfRule type="expression" dxfId="111" priority="113">
      <formula>IF(AND(ISNUMBER($AX219),$AX219&gt;24),1,0)</formula>
    </cfRule>
  </conditionalFormatting>
  <conditionalFormatting sqref="AR219:AZ219 BF219:BP219">
    <cfRule type="expression" dxfId="110" priority="112">
      <formula>_xlfn.ISFORMULA(AR219)</formula>
    </cfRule>
  </conditionalFormatting>
  <conditionalFormatting sqref="AR219 AX219 AU219 BF219 BI219 BL219">
    <cfRule type="containsText" dxfId="109" priority="111" operator="containsText" text="Afectat sau NU?">
      <formula>NOT(ISERROR(SEARCH("Afectat sau NU?",AR219)))</formula>
    </cfRule>
  </conditionalFormatting>
  <conditionalFormatting sqref="A220:AD220">
    <cfRule type="expression" dxfId="108" priority="110">
      <formula>IF(LEFT($AC220,9)="Efectuată",1,0)</formula>
    </cfRule>
  </conditionalFormatting>
  <conditionalFormatting sqref="BA220">
    <cfRule type="expression" dxfId="107" priority="109">
      <formula>IF(AND(ISNUMBER($AX220),$AX220&gt;24),1,0)</formula>
    </cfRule>
  </conditionalFormatting>
  <conditionalFormatting sqref="AR220:AZ220 BF220:BP220">
    <cfRule type="expression" dxfId="106" priority="108">
      <formula>_xlfn.ISFORMULA(AR220)</formula>
    </cfRule>
  </conditionalFormatting>
  <conditionalFormatting sqref="AR220 AX220 AU220 BF220 BI220 BL220">
    <cfRule type="containsText" dxfId="105" priority="107" operator="containsText" text="Afectat sau NU?">
      <formula>NOT(ISERROR(SEARCH("Afectat sau NU?",AR220)))</formula>
    </cfRule>
  </conditionalFormatting>
  <conditionalFormatting sqref="A221:AD221">
    <cfRule type="expression" dxfId="104" priority="106">
      <formula>IF(LEFT($AC221,9)="Efectuată",1,0)</formula>
    </cfRule>
  </conditionalFormatting>
  <conditionalFormatting sqref="BA221">
    <cfRule type="expression" dxfId="103" priority="105">
      <formula>IF(AND(ISNUMBER($AX221),$AX221&gt;24),1,0)</formula>
    </cfRule>
  </conditionalFormatting>
  <conditionalFormatting sqref="AR221:AZ221 BF221:BP221">
    <cfRule type="expression" dxfId="102" priority="104">
      <formula>_xlfn.ISFORMULA(AR221)</formula>
    </cfRule>
  </conditionalFormatting>
  <conditionalFormatting sqref="AR221 AX221 AU221 BF221 BI221 BL221">
    <cfRule type="containsText" dxfId="101" priority="103" operator="containsText" text="Afectat sau NU?">
      <formula>NOT(ISERROR(SEARCH("Afectat sau NU?",AR221)))</formula>
    </cfRule>
  </conditionalFormatting>
  <conditionalFormatting sqref="A222:AD222">
    <cfRule type="expression" dxfId="100" priority="102">
      <formula>IF(LEFT($AC222,9)="Efectuată",1,0)</formula>
    </cfRule>
  </conditionalFormatting>
  <conditionalFormatting sqref="BA222">
    <cfRule type="expression" dxfId="99" priority="101">
      <formula>IF(AND(ISNUMBER($AX222),$AX222&gt;24),1,0)</formula>
    </cfRule>
  </conditionalFormatting>
  <conditionalFormatting sqref="AR222:AZ222 BF222:BP222">
    <cfRule type="expression" dxfId="98" priority="100">
      <formula>_xlfn.ISFORMULA(AR222)</formula>
    </cfRule>
  </conditionalFormatting>
  <conditionalFormatting sqref="AR222 AX222 AU222 BF222 BI222 BL222">
    <cfRule type="containsText" dxfId="97" priority="99" operator="containsText" text="Afectat sau NU?">
      <formula>NOT(ISERROR(SEARCH("Afectat sau NU?",AR222)))</formula>
    </cfRule>
  </conditionalFormatting>
  <conditionalFormatting sqref="A223:AD223">
    <cfRule type="expression" dxfId="96" priority="98">
      <formula>IF(LEFT($AC223,9)="Efectuată",1,0)</formula>
    </cfRule>
  </conditionalFormatting>
  <conditionalFormatting sqref="BA223">
    <cfRule type="expression" dxfId="95" priority="97">
      <formula>IF(AND(ISNUMBER($AX223),$AX223&gt;24),1,0)</formula>
    </cfRule>
  </conditionalFormatting>
  <conditionalFormatting sqref="AR223:AZ223 BF223:BP223">
    <cfRule type="expression" dxfId="94" priority="96">
      <formula>_xlfn.ISFORMULA(AR223)</formula>
    </cfRule>
  </conditionalFormatting>
  <conditionalFormatting sqref="AR223 AX223 AU223 BF223 BI223 BL223">
    <cfRule type="containsText" dxfId="93" priority="95" operator="containsText" text="Afectat sau NU?">
      <formula>NOT(ISERROR(SEARCH("Afectat sau NU?",AR223)))</formula>
    </cfRule>
  </conditionalFormatting>
  <conditionalFormatting sqref="A224:AD224">
    <cfRule type="expression" dxfId="92" priority="94">
      <formula>IF(LEFT($AC224,9)="Efectuată",1,0)</formula>
    </cfRule>
  </conditionalFormatting>
  <conditionalFormatting sqref="BA224">
    <cfRule type="expression" dxfId="91" priority="93">
      <formula>IF(AND(ISNUMBER($AX224),$AX224&gt;24),1,0)</formula>
    </cfRule>
  </conditionalFormatting>
  <conditionalFormatting sqref="AR224:AZ224 BF224:BP224">
    <cfRule type="expression" dxfId="90" priority="92">
      <formula>_xlfn.ISFORMULA(AR224)</formula>
    </cfRule>
  </conditionalFormatting>
  <conditionalFormatting sqref="AR224 AX224 AU224 BF224 BI224 BL224">
    <cfRule type="containsText" dxfId="89" priority="91" operator="containsText" text="Afectat sau NU?">
      <formula>NOT(ISERROR(SEARCH("Afectat sau NU?",AR224)))</formula>
    </cfRule>
  </conditionalFormatting>
  <conditionalFormatting sqref="A225:AD225">
    <cfRule type="expression" dxfId="88" priority="90">
      <formula>IF(LEFT($AC225,9)="Efectuată",1,0)</formula>
    </cfRule>
  </conditionalFormatting>
  <conditionalFormatting sqref="BA225">
    <cfRule type="expression" dxfId="87" priority="89">
      <formula>IF(AND(ISNUMBER($AX225),$AX225&gt;24),1,0)</formula>
    </cfRule>
  </conditionalFormatting>
  <conditionalFormatting sqref="AR225:AZ225 BF225:BP225">
    <cfRule type="expression" dxfId="86" priority="88">
      <formula>_xlfn.ISFORMULA(AR225)</formula>
    </cfRule>
  </conditionalFormatting>
  <conditionalFormatting sqref="AR225 AX225 AU225 BF225 BI225 BL225">
    <cfRule type="containsText" dxfId="85" priority="87" operator="containsText" text="Afectat sau NU?">
      <formula>NOT(ISERROR(SEARCH("Afectat sau NU?",AR225)))</formula>
    </cfRule>
  </conditionalFormatting>
  <conditionalFormatting sqref="A226:AD226">
    <cfRule type="expression" dxfId="84" priority="86">
      <formula>IF(LEFT($AC226,9)="Efectuată",1,0)</formula>
    </cfRule>
  </conditionalFormatting>
  <conditionalFormatting sqref="BA226">
    <cfRule type="expression" dxfId="83" priority="85">
      <formula>IF(AND(ISNUMBER($AX226),$AX226&gt;24),1,0)</formula>
    </cfRule>
  </conditionalFormatting>
  <conditionalFormatting sqref="AR226:AZ226 BF226:BP226">
    <cfRule type="expression" dxfId="82" priority="84">
      <formula>_xlfn.ISFORMULA(AR226)</formula>
    </cfRule>
  </conditionalFormatting>
  <conditionalFormatting sqref="AR226 AX226 AU226 BF226 BI226 BL226">
    <cfRule type="containsText" dxfId="81" priority="83" operator="containsText" text="Afectat sau NU?">
      <formula>NOT(ISERROR(SEARCH("Afectat sau NU?",AR226)))</formula>
    </cfRule>
  </conditionalFormatting>
  <conditionalFormatting sqref="A227:AD229">
    <cfRule type="expression" dxfId="80" priority="82">
      <formula>IF(LEFT($AC227,9)="Efectuată",1,0)</formula>
    </cfRule>
  </conditionalFormatting>
  <conditionalFormatting sqref="BA227:BA229">
    <cfRule type="expression" dxfId="79" priority="81">
      <formula>IF(AND(ISNUMBER($AX227),$AX227&gt;24),1,0)</formula>
    </cfRule>
  </conditionalFormatting>
  <conditionalFormatting sqref="AR227:AZ229 BF227:BP229">
    <cfRule type="expression" dxfId="78" priority="80">
      <formula>_xlfn.ISFORMULA(AR227)</formula>
    </cfRule>
  </conditionalFormatting>
  <conditionalFormatting sqref="AR227:AR229 AX227:AX229 AU227:AU229 BF227:BF229 BI227:BI229 BL227:BL229">
    <cfRule type="containsText" dxfId="77" priority="79" operator="containsText" text="Afectat sau NU?">
      <formula>NOT(ISERROR(SEARCH("Afectat sau NU?",AR227)))</formula>
    </cfRule>
  </conditionalFormatting>
  <conditionalFormatting sqref="A230:AD230">
    <cfRule type="expression" dxfId="76" priority="78">
      <formula>IF(LEFT($AC230,9)="Efectuată",1,0)</formula>
    </cfRule>
  </conditionalFormatting>
  <conditionalFormatting sqref="BA230">
    <cfRule type="expression" dxfId="75" priority="77">
      <formula>IF(AND(ISNUMBER($AX230),$AX230&gt;24),1,0)</formula>
    </cfRule>
  </conditionalFormatting>
  <conditionalFormatting sqref="AR230:AZ230 BF230:BP230">
    <cfRule type="expression" dxfId="74" priority="76">
      <formula>_xlfn.ISFORMULA(AR230)</formula>
    </cfRule>
  </conditionalFormatting>
  <conditionalFormatting sqref="AR230 AX230 AU230 BF230 BI230 BL230">
    <cfRule type="containsText" dxfId="73" priority="75" operator="containsText" text="Afectat sau NU?">
      <formula>NOT(ISERROR(SEARCH("Afectat sau NU?",AR230)))</formula>
    </cfRule>
  </conditionalFormatting>
  <conditionalFormatting sqref="A231:AD231">
    <cfRule type="expression" dxfId="72" priority="74">
      <formula>IF(LEFT($AC231,9)="Efectuată",1,0)</formula>
    </cfRule>
  </conditionalFormatting>
  <conditionalFormatting sqref="BA231">
    <cfRule type="expression" dxfId="71" priority="73">
      <formula>IF(AND(ISNUMBER($AX231),$AX231&gt;24),1,0)</formula>
    </cfRule>
  </conditionalFormatting>
  <conditionalFormatting sqref="AR231:AZ231 BF231:BP231">
    <cfRule type="expression" dxfId="70" priority="72">
      <formula>_xlfn.ISFORMULA(AR231)</formula>
    </cfRule>
  </conditionalFormatting>
  <conditionalFormatting sqref="AR231 AX231 AU231 BF231 BI231 BL231">
    <cfRule type="containsText" dxfId="69" priority="71" operator="containsText" text="Afectat sau NU?">
      <formula>NOT(ISERROR(SEARCH("Afectat sau NU?",AR231)))</formula>
    </cfRule>
  </conditionalFormatting>
  <conditionalFormatting sqref="A232:AD235">
    <cfRule type="expression" dxfId="68" priority="70">
      <formula>IF(LEFT($AC232,9)="Efectuată",1,0)</formula>
    </cfRule>
  </conditionalFormatting>
  <conditionalFormatting sqref="BA232:BA235">
    <cfRule type="expression" dxfId="67" priority="69">
      <formula>IF(AND(ISNUMBER($AX232),$AX232&gt;24),1,0)</formula>
    </cfRule>
  </conditionalFormatting>
  <conditionalFormatting sqref="AR232:AZ235 BF232:BP235">
    <cfRule type="expression" dxfId="66" priority="68">
      <formula>_xlfn.ISFORMULA(AR232)</formula>
    </cfRule>
  </conditionalFormatting>
  <conditionalFormatting sqref="AR232:AR235 AX232:AX235 AU232:AU235 BF232:BF235 BI232:BI235 BL232:BL235">
    <cfRule type="containsText" dxfId="65" priority="67" operator="containsText" text="Afectat sau NU?">
      <formula>NOT(ISERROR(SEARCH("Afectat sau NU?",AR232)))</formula>
    </cfRule>
  </conditionalFormatting>
  <conditionalFormatting sqref="A236:AD236">
    <cfRule type="expression" dxfId="64" priority="66">
      <formula>IF(LEFT($AC236,9)="Efectuată",1,0)</formula>
    </cfRule>
  </conditionalFormatting>
  <conditionalFormatting sqref="BA236">
    <cfRule type="expression" dxfId="63" priority="65">
      <formula>IF(AND(ISNUMBER($AX236),$AX236&gt;24),1,0)</formula>
    </cfRule>
  </conditionalFormatting>
  <conditionalFormatting sqref="AR236:AZ236 BF236:BP236">
    <cfRule type="expression" dxfId="62" priority="64">
      <formula>_xlfn.ISFORMULA(AR236)</formula>
    </cfRule>
  </conditionalFormatting>
  <conditionalFormatting sqref="AR236 AX236 AU236 BF236 BI236 BL236">
    <cfRule type="containsText" dxfId="61" priority="63" operator="containsText" text="Afectat sau NU?">
      <formula>NOT(ISERROR(SEARCH("Afectat sau NU?",AR236)))</formula>
    </cfRule>
  </conditionalFormatting>
  <conditionalFormatting sqref="AR237:AZ238 BF237:BP238">
    <cfRule type="expression" dxfId="60" priority="61">
      <formula>_xlfn.ISFORMULA(AR237)</formula>
    </cfRule>
  </conditionalFormatting>
  <conditionalFormatting sqref="AR237:AR238 AX237:AX238 AU237:AU238 BF237:BF238 BI237:BI238 BL237:BL238">
    <cfRule type="containsText" dxfId="59" priority="60" operator="containsText" text="Afectat sau NU?">
      <formula>NOT(ISERROR(SEARCH("Afectat sau NU?",AR237)))</formula>
    </cfRule>
  </conditionalFormatting>
  <conditionalFormatting sqref="A237:AD238">
    <cfRule type="expression" dxfId="58" priority="59">
      <formula>IF(LEFT($AC237,9)="Efectuată",1,0)</formula>
    </cfRule>
  </conditionalFormatting>
  <conditionalFormatting sqref="BA237:BA238">
    <cfRule type="expression" dxfId="57" priority="58">
      <formula>IF(AND(ISNUMBER($AX237),$AX237&gt;24),1,0)</formula>
    </cfRule>
  </conditionalFormatting>
  <conditionalFormatting sqref="AR239:AZ240 BF239:BP240">
    <cfRule type="expression" dxfId="56" priority="57">
      <formula>_xlfn.ISFORMULA(AR239)</formula>
    </cfRule>
  </conditionalFormatting>
  <conditionalFormatting sqref="AR239:AR240 AX239:AX240 AU239:AU240 BF239:BF240 BI239:BI240 BL239:BL240">
    <cfRule type="containsText" dxfId="55" priority="56" operator="containsText" text="Afectat sau NU?">
      <formula>NOT(ISERROR(SEARCH("Afectat sau NU?",AR239)))</formula>
    </cfRule>
  </conditionalFormatting>
  <conditionalFormatting sqref="A239:AD240">
    <cfRule type="expression" dxfId="54" priority="55">
      <formula>IF(LEFT($AC239,9)="Efectuată",1,0)</formula>
    </cfRule>
  </conditionalFormatting>
  <conditionalFormatting sqref="BA239:BA240">
    <cfRule type="expression" dxfId="53" priority="54">
      <formula>IF(AND(ISNUMBER($AX239),$AX239&gt;24),1,0)</formula>
    </cfRule>
  </conditionalFormatting>
  <conditionalFormatting sqref="A241:AD241">
    <cfRule type="expression" dxfId="52" priority="53">
      <formula>IF(LEFT($AC241,9)="Efectuată",1,0)</formula>
    </cfRule>
  </conditionalFormatting>
  <conditionalFormatting sqref="BA241">
    <cfRule type="expression" dxfId="51" priority="52">
      <formula>IF(AND(ISNUMBER($AX241),$AX241&gt;24),1,0)</formula>
    </cfRule>
  </conditionalFormatting>
  <conditionalFormatting sqref="AR241:AZ241 BF241:BP241">
    <cfRule type="expression" dxfId="50" priority="51">
      <formula>_xlfn.ISFORMULA(AR241)</formula>
    </cfRule>
  </conditionalFormatting>
  <conditionalFormatting sqref="AR241 AX241 AU241 BF241 BI241 BL241">
    <cfRule type="containsText" dxfId="49" priority="50" operator="containsText" text="Afectat sau NU?">
      <formula>NOT(ISERROR(SEARCH("Afectat sau NU?",AR241)))</formula>
    </cfRule>
  </conditionalFormatting>
  <conditionalFormatting sqref="A242:AD242">
    <cfRule type="expression" dxfId="48" priority="49">
      <formula>IF(LEFT($AC242,9)="Efectuată",1,0)</formula>
    </cfRule>
  </conditionalFormatting>
  <conditionalFormatting sqref="BA242">
    <cfRule type="expression" dxfId="47" priority="48">
      <formula>IF(AND(ISNUMBER($AX242),$AX242&gt;24),1,0)</formula>
    </cfRule>
  </conditionalFormatting>
  <conditionalFormatting sqref="AR242:AZ242 BF242:BP242">
    <cfRule type="expression" dxfId="46" priority="47">
      <formula>_xlfn.ISFORMULA(AR242)</formula>
    </cfRule>
  </conditionalFormatting>
  <conditionalFormatting sqref="AR242 AX242 AU242 BF242 BI242 BL242">
    <cfRule type="containsText" dxfId="45" priority="46" operator="containsText" text="Afectat sau NU?">
      <formula>NOT(ISERROR(SEARCH("Afectat sau NU?",AR242)))</formula>
    </cfRule>
  </conditionalFormatting>
  <conditionalFormatting sqref="A243:AD243">
    <cfRule type="expression" dxfId="44" priority="45">
      <formula>IF(LEFT($AC243,9)="Efectuată",1,0)</formula>
    </cfRule>
  </conditionalFormatting>
  <conditionalFormatting sqref="BA243">
    <cfRule type="expression" dxfId="43" priority="44">
      <formula>IF(AND(ISNUMBER($AX243),$AX243&gt;24),1,0)</formula>
    </cfRule>
  </conditionalFormatting>
  <conditionalFormatting sqref="AR243:AZ243 BF243:BP243 BL244:BL245">
    <cfRule type="expression" dxfId="42" priority="43">
      <formula>_xlfn.ISFORMULA(AR243)</formula>
    </cfRule>
  </conditionalFormatting>
  <conditionalFormatting sqref="AR243 AX243 AU243 BF243 BI243 BL243:BL245">
    <cfRule type="containsText" dxfId="41" priority="42" operator="containsText" text="Afectat sau NU?">
      <formula>NOT(ISERROR(SEARCH("Afectat sau NU?",AR243)))</formula>
    </cfRule>
  </conditionalFormatting>
  <conditionalFormatting sqref="AR244:AZ245 BF244:BK245 BM244:BN245">
    <cfRule type="expression" dxfId="40" priority="41">
      <formula>_xlfn.ISFORMULA(AR244)</formula>
    </cfRule>
  </conditionalFormatting>
  <conditionalFormatting sqref="AR244:AR245 AX244:AX245 AU244:AU245 BF244:BF245 BI244:BI245">
    <cfRule type="containsText" dxfId="39" priority="40" operator="containsText" text="Afectat sau NU?">
      <formula>NOT(ISERROR(SEARCH("Afectat sau NU?",AR244)))</formula>
    </cfRule>
  </conditionalFormatting>
  <conditionalFormatting sqref="A244:A245">
    <cfRule type="expression" dxfId="38" priority="39">
      <formula>IF(LEFT($AC244,9)="Efectuată",1,0)</formula>
    </cfRule>
  </conditionalFormatting>
  <conditionalFormatting sqref="B244:D244 F244:G244 B245:AD245 N244:AD244">
    <cfRule type="expression" dxfId="37" priority="38">
      <formula>IF(LEFT($AC244,9)="Efectuată",1,0)</formula>
    </cfRule>
  </conditionalFormatting>
  <conditionalFormatting sqref="BO244:BP245">
    <cfRule type="expression" dxfId="36" priority="37">
      <formula>_xlfn.ISFORMULA(BO244)</formula>
    </cfRule>
  </conditionalFormatting>
  <conditionalFormatting sqref="BA244:BA245">
    <cfRule type="expression" dxfId="35" priority="36">
      <formula>IF(AND(ISNUMBER($AX244),$AX244&gt;24),1,0)</formula>
    </cfRule>
  </conditionalFormatting>
  <conditionalFormatting sqref="H244:M244">
    <cfRule type="expression" dxfId="34" priority="35">
      <formula>IF(LEFT($AC244,9)="Efectuată",1,0)</formula>
    </cfRule>
  </conditionalFormatting>
  <conditionalFormatting sqref="E244">
    <cfRule type="expression" dxfId="33" priority="34">
      <formula>IF(LEFT($AC244,9)="Efectuată",1,0)</formula>
    </cfRule>
  </conditionalFormatting>
  <conditionalFormatting sqref="BL246">
    <cfRule type="expression" dxfId="32" priority="33">
      <formula>_xlfn.ISFORMULA(BL246)</formula>
    </cfRule>
  </conditionalFormatting>
  <conditionalFormatting sqref="BL246">
    <cfRule type="containsText" dxfId="31" priority="32" operator="containsText" text="Afectat sau NU?">
      <formula>NOT(ISERROR(SEARCH("Afectat sau NU?",BL246)))</formula>
    </cfRule>
  </conditionalFormatting>
  <conditionalFormatting sqref="AR246:AZ246 BF246:BK246 BM246:BN246">
    <cfRule type="expression" dxfId="30" priority="31">
      <formula>_xlfn.ISFORMULA(AR246)</formula>
    </cfRule>
  </conditionalFormatting>
  <conditionalFormatting sqref="AR246 AX246 AU246 BF246 BI246">
    <cfRule type="containsText" dxfId="29" priority="30" operator="containsText" text="Afectat sau NU?">
      <formula>NOT(ISERROR(SEARCH("Afectat sau NU?",AR246)))</formula>
    </cfRule>
  </conditionalFormatting>
  <conditionalFormatting sqref="A246">
    <cfRule type="expression" dxfId="28" priority="29">
      <formula>IF(LEFT($AC246,9)="Efectuată",1,0)</formula>
    </cfRule>
  </conditionalFormatting>
  <conditionalFormatting sqref="B246:AD246">
    <cfRule type="expression" dxfId="27" priority="28">
      <formula>IF(LEFT($AC246,9)="Efectuată",1,0)</formula>
    </cfRule>
  </conditionalFormatting>
  <conditionalFormatting sqref="BO246:BP246">
    <cfRule type="expression" dxfId="26" priority="27">
      <formula>_xlfn.ISFORMULA(BO246)</formula>
    </cfRule>
  </conditionalFormatting>
  <conditionalFormatting sqref="BA246">
    <cfRule type="expression" dxfId="25" priority="26">
      <formula>IF(AND(ISNUMBER($AX246),$AX246&gt;24),1,0)</formula>
    </cfRule>
  </conditionalFormatting>
  <conditionalFormatting sqref="BL247:BL249">
    <cfRule type="expression" dxfId="24" priority="25">
      <formula>_xlfn.ISFORMULA(BL247)</formula>
    </cfRule>
  </conditionalFormatting>
  <conditionalFormatting sqref="BL247:BL249">
    <cfRule type="containsText" dxfId="23" priority="24" operator="containsText" text="Afectat sau NU?">
      <formula>NOT(ISERROR(SEARCH("Afectat sau NU?",BL247)))</formula>
    </cfRule>
  </conditionalFormatting>
  <conditionalFormatting sqref="AR247:AZ249 BF247:BK249 BM247:BN249">
    <cfRule type="expression" dxfId="22" priority="23">
      <formula>_xlfn.ISFORMULA(AR247)</formula>
    </cfRule>
  </conditionalFormatting>
  <conditionalFormatting sqref="AR247:AR249 AX247:AX249 AU247:AU249 BF247:BF249 BI247:BI249">
    <cfRule type="containsText" dxfId="21" priority="22" operator="containsText" text="Afectat sau NU?">
      <formula>NOT(ISERROR(SEARCH("Afectat sau NU?",AR247)))</formula>
    </cfRule>
  </conditionalFormatting>
  <conditionalFormatting sqref="A247:A249">
    <cfRule type="expression" dxfId="20" priority="21">
      <formula>IF(LEFT($AC247,9)="Efectuată",1,0)</formula>
    </cfRule>
  </conditionalFormatting>
  <conditionalFormatting sqref="B247:AD249">
    <cfRule type="expression" dxfId="19" priority="20">
      <formula>IF(LEFT($AC247,9)="Efectuată",1,0)</formula>
    </cfRule>
  </conditionalFormatting>
  <conditionalFormatting sqref="BO247:BP249">
    <cfRule type="expression" dxfId="18" priority="19">
      <formula>_xlfn.ISFORMULA(BO247)</formula>
    </cfRule>
  </conditionalFormatting>
  <conditionalFormatting sqref="BA247:BA249">
    <cfRule type="expression" dxfId="17" priority="18">
      <formula>IF(AND(ISNUMBER($AX247),$AX247&gt;24),1,0)</formula>
    </cfRule>
  </conditionalFormatting>
  <conditionalFormatting sqref="BL250:BL251">
    <cfRule type="expression" dxfId="16" priority="17">
      <formula>_xlfn.ISFORMULA(BL250)</formula>
    </cfRule>
  </conditionalFormatting>
  <conditionalFormatting sqref="BL250:BL251">
    <cfRule type="containsText" dxfId="15" priority="16" operator="containsText" text="Afectat sau NU?">
      <formula>NOT(ISERROR(SEARCH("Afectat sau NU?",BL250)))</formula>
    </cfRule>
  </conditionalFormatting>
  <conditionalFormatting sqref="AR250:AZ251 BF250:BK251 BM250:BN251">
    <cfRule type="expression" dxfId="14" priority="15">
      <formula>_xlfn.ISFORMULA(AR250)</formula>
    </cfRule>
  </conditionalFormatting>
  <conditionalFormatting sqref="AR250:AR251 AX250:AX251 AU250:AU251 BF250:BF251 BI250:BI251">
    <cfRule type="containsText" dxfId="13" priority="14" operator="containsText" text="Afectat sau NU?">
      <formula>NOT(ISERROR(SEARCH("Afectat sau NU?",AR250)))</formula>
    </cfRule>
  </conditionalFormatting>
  <conditionalFormatting sqref="A250:A251">
    <cfRule type="expression" dxfId="12" priority="13">
      <formula>IF(LEFT($AC250,9)="Efectuată",1,0)</formula>
    </cfRule>
  </conditionalFormatting>
  <conditionalFormatting sqref="B250:AD251">
    <cfRule type="expression" dxfId="11" priority="12">
      <formula>IF(LEFT($AC250,9)="Efectuată",1,0)</formula>
    </cfRule>
  </conditionalFormatting>
  <conditionalFormatting sqref="BO250:BP251">
    <cfRule type="expression" dxfId="10" priority="11">
      <formula>_xlfn.ISFORMULA(BO250)</formula>
    </cfRule>
  </conditionalFormatting>
  <conditionalFormatting sqref="BA250:BA251">
    <cfRule type="expression" dxfId="9" priority="10">
      <formula>IF(AND(ISNUMBER($AX250),$AX250&gt;24),1,0)</formula>
    </cfRule>
  </conditionalFormatting>
  <conditionalFormatting sqref="BL252">
    <cfRule type="expression" dxfId="8" priority="9">
      <formula>_xlfn.ISFORMULA(BL252)</formula>
    </cfRule>
  </conditionalFormatting>
  <conditionalFormatting sqref="BL252">
    <cfRule type="containsText" dxfId="7" priority="8" operator="containsText" text="Afectat sau NU?">
      <formula>NOT(ISERROR(SEARCH("Afectat sau NU?",BL252)))</formula>
    </cfRule>
  </conditionalFormatting>
  <conditionalFormatting sqref="AR252:AZ252 BF252:BK252 BM252:BN252">
    <cfRule type="expression" dxfId="6" priority="7">
      <formula>_xlfn.ISFORMULA(AR252)</formula>
    </cfRule>
  </conditionalFormatting>
  <conditionalFormatting sqref="AR252 AX252 AU252 BF252 BI252">
    <cfRule type="containsText" dxfId="5" priority="6" operator="containsText" text="Afectat sau NU?">
      <formula>NOT(ISERROR(SEARCH("Afectat sau NU?",AR252)))</formula>
    </cfRule>
  </conditionalFormatting>
  <conditionalFormatting sqref="A252">
    <cfRule type="expression" dxfId="4" priority="5">
      <formula>IF(LEFT($AC252,9)="Efectuată",1,0)</formula>
    </cfRule>
  </conditionalFormatting>
  <conditionalFormatting sqref="B252:T252 V252:AD252">
    <cfRule type="expression" dxfId="3" priority="4">
      <formula>IF(LEFT($AC252,9)="Efectuată",1,0)</formula>
    </cfRule>
  </conditionalFormatting>
  <conditionalFormatting sqref="BO252:BP252">
    <cfRule type="expression" dxfId="2" priority="3">
      <formula>_xlfn.ISFORMULA(BO252)</formula>
    </cfRule>
  </conditionalFormatting>
  <conditionalFormatting sqref="BA252">
    <cfRule type="expression" dxfId="1" priority="2">
      <formula>IF(AND(ISNUMBER($AX252),$AX252&gt;24),1,0)</formula>
    </cfRule>
  </conditionalFormatting>
  <conditionalFormatting sqref="U252">
    <cfRule type="expression" dxfId="0" priority="1">
      <formula>IF(LEFT($AC252,9)="Efectuată",1,0)</formula>
    </cfRule>
  </conditionalFormatting>
  <pageMargins left="0.19" right="0.2" top="0.74803149606299213" bottom="0.28999999999999998" header="0.31496062992125984" footer="0.17"/>
  <pageSetup paperSize="9" scale="10" orientation="portrait"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2021-06-24T12:19:13Z</dcterms:modified>
</cp:coreProperties>
</file>