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Trim I 2025\site\EN\"/>
    </mc:Choice>
  </mc:AlternateContent>
  <xr:revisionPtr revIDLastSave="0" documentId="8_{B6F815FE-5091-47AF-96E5-1CF0ABD4D49F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5-En" sheetId="5" r:id="rId1"/>
    <sheet name="Rez. Glob_31032025-En" sheetId="6" r:id="rId2"/>
    <sheet name="Capitaluri_31032025_En" sheetId="8" r:id="rId3"/>
    <sheet name="Flux de numerar_31032025_En" sheetId="10" r:id="rId4"/>
  </sheets>
  <definedNames>
    <definedName name="OLE_LINK7" localSheetId="3">'Flux de numerar_31032025_En'!#REF!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8" l="1"/>
  <c r="I16" i="8"/>
  <c r="I13" i="8"/>
  <c r="I12" i="8"/>
  <c r="F10" i="8"/>
  <c r="G10" i="8"/>
  <c r="H10" i="8"/>
  <c r="E10" i="8"/>
  <c r="D10" i="8"/>
  <c r="C10" i="8"/>
  <c r="B10" i="8"/>
  <c r="B19" i="8" s="1"/>
  <c r="I22" i="8"/>
  <c r="C19" i="8" l="1"/>
  <c r="E19" i="8"/>
  <c r="D19" i="8"/>
  <c r="G19" i="8"/>
  <c r="H14" i="8"/>
  <c r="I7" i="8"/>
  <c r="F19" i="8"/>
  <c r="I4" i="8"/>
  <c r="C33" i="6"/>
  <c r="B33" i="6"/>
  <c r="C13" i="5"/>
  <c r="I10" i="8" l="1"/>
  <c r="H19" i="8"/>
  <c r="I14" i="8"/>
  <c r="D45" i="10"/>
  <c r="C45" i="10" l="1"/>
  <c r="I18" i="8"/>
  <c r="C41" i="5"/>
  <c r="I19" i="8" l="1"/>
  <c r="D54" i="5"/>
  <c r="D41" i="5"/>
  <c r="D33" i="5"/>
  <c r="D56" i="5" l="1"/>
  <c r="D58" i="5" s="1"/>
  <c r="D21" i="5"/>
  <c r="D13" i="5"/>
  <c r="D23" i="5" l="1"/>
  <c r="C54" i="5" l="1"/>
  <c r="C33" i="5"/>
  <c r="C21" i="5"/>
  <c r="C56" i="5" l="1"/>
  <c r="C23" i="5"/>
  <c r="D35" i="10"/>
  <c r="C35" i="10"/>
  <c r="D18" i="10"/>
  <c r="C18" i="10"/>
  <c r="C27" i="10" l="1"/>
  <c r="C58" i="5"/>
  <c r="C10" i="6"/>
  <c r="B10" i="6"/>
  <c r="D27" i="10" l="1"/>
  <c r="B21" i="6"/>
  <c r="C21" i="6"/>
  <c r="C47" i="10" l="1"/>
  <c r="D47" i="10"/>
  <c r="C28" i="6"/>
  <c r="B28" i="6"/>
  <c r="D51" i="10" l="1"/>
  <c r="C51" i="10"/>
  <c r="B35" i="6"/>
  <c r="C35" i="6"/>
  <c r="C39" i="6" l="1"/>
  <c r="B39" i="6"/>
  <c r="C45" i="6" l="1"/>
  <c r="B45" i="6"/>
</calcChain>
</file>

<file path=xl/sharedStrings.xml><?xml version="1.0" encoding="utf-8"?>
<sst xmlns="http://schemas.openxmlformats.org/spreadsheetml/2006/main" count="152" uniqueCount="121">
  <si>
    <t>Active circulante</t>
  </si>
  <si>
    <t xml:space="preserve">   </t>
  </si>
  <si>
    <t>Asset</t>
  </si>
  <si>
    <t>Intangible assets</t>
  </si>
  <si>
    <t>Rights of use of the leasing assets</t>
  </si>
  <si>
    <t>Tangible assets</t>
  </si>
  <si>
    <t>Inventories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</si>
  <si>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</si>
  <si>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</si>
  <si>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</si>
  <si>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</si>
  <si>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</si>
  <si>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</si>
  <si>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</si>
  <si>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</si>
  <si>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</si>
  <si>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</si>
  <si>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</si>
  <si>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</si>
  <si>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</si>
  <si>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</si>
  <si>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</si>
  <si>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</si>
  <si>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</si>
  <si>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</si>
  <si>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</si>
  <si>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</si>
  <si>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</si>
  <si>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</si>
  <si>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</si>
  <si>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</si>
  <si>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</si>
  <si>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</si>
  <si>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</si>
  <si>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</si>
  <si>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</si>
  <si>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</si>
  <si>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</si>
  <si>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</si>
  <si>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</si>
  <si>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</si>
  <si>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</si>
  <si>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</si>
  <si>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</si>
  <si>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</si>
  <si>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</si>
  <si>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</si>
  <si>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</si>
  <si>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</si>
  <si>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>Share Capital</t>
  </si>
  <si>
    <t>Share</t>
  </si>
  <si>
    <t>premium</t>
  </si>
  <si>
    <t>Total equity</t>
  </si>
  <si>
    <t>Adjustments for:</t>
  </si>
  <si>
    <t>Gain/(loss) on transfer of fixed assets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</si>
  <si>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</si>
  <si>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</si>
  <si>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</si>
  <si>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</si>
  <si>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</si>
  <si>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</si>
  <si>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</si>
  <si>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</si>
  <si>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</si>
  <si>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</si>
  <si>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</si>
  <si>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</si>
  <si>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</si>
  <si>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</si>
  <si>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</si>
  <si>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</si>
  <si>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</si>
  <si>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</si>
  <si>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</si>
  <si>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</si>
  <si>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</si>
  <si>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</si>
  <si>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</si>
  <si>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</si>
  <si>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</si>
  <si>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Shares number</t>
  </si>
  <si>
    <t>Legal reserve increase</t>
  </si>
  <si>
    <t>Cash and cash equivalent as at the beginning  of the year</t>
  </si>
  <si>
    <t>Other elements of the comprehensive income</t>
  </si>
  <si>
    <t>Sundry debtors and receivable loss</t>
  </si>
  <si>
    <t>Share capital adjustments</t>
  </si>
  <si>
    <t>Elements of the comprehensive result</t>
  </si>
  <si>
    <t xml:space="preserve">Adjustments for the receivable’s impairment </t>
  </si>
  <si>
    <t>Long-term loan withdrawals</t>
  </si>
  <si>
    <t>Restricted cash</t>
  </si>
  <si>
    <t>Debts related to rights of use of leased assets</t>
  </si>
  <si>
    <t xml:space="preserve">Long-term loans </t>
  </si>
  <si>
    <t>Period</t>
  </si>
  <si>
    <t>Dividends related to 2023</t>
  </si>
  <si>
    <t>-</t>
  </si>
  <si>
    <t xml:space="preserve">      31 December 2024</t>
  </si>
  <si>
    <t>Other receivables</t>
  </si>
  <si>
    <t>Investments in subsidiaries</t>
  </si>
  <si>
    <t>Income tax receivables</t>
  </si>
  <si>
    <t xml:space="preserve">Trade receivables </t>
  </si>
  <si>
    <t>Current income tax</t>
  </si>
  <si>
    <t>Trade payables</t>
  </si>
  <si>
    <t>Other payables</t>
  </si>
  <si>
    <t>Client contract liabilities</t>
  </si>
  <si>
    <t xml:space="preserve">Other provisions </t>
  </si>
  <si>
    <t>Receivables impairment loss/(gain)</t>
  </si>
  <si>
    <t>Interest income</t>
  </si>
  <si>
    <t>Balance on 31 December 2024</t>
  </si>
  <si>
    <t>Establishing tax reserves</t>
  </si>
  <si>
    <t>Shareholders transactions:</t>
  </si>
  <si>
    <t>Legal reserve</t>
  </si>
  <si>
    <t>Reinvested profit reserve</t>
  </si>
  <si>
    <t xml:space="preserve">Cash flow from connection fees </t>
  </si>
  <si>
    <t xml:space="preserve">Other provisions  </t>
  </si>
  <si>
    <t>Income from connection fees, grants and goods taken free of charge</t>
  </si>
  <si>
    <t>Adjustment of the Receivable regarding the Concession Agreement</t>
  </si>
  <si>
    <t xml:space="preserve">      31 March 2025</t>
  </si>
  <si>
    <t>Balance on 1 January 2024</t>
  </si>
  <si>
    <t xml:space="preserve">Balance on 31 March 2024 </t>
  </si>
  <si>
    <t>Dividends related to 2024</t>
  </si>
  <si>
    <t>Balance on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</si>
</sst>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sz val="12"/>
      <name val="Segoe UI"/>
      <family val="2"/>
    </font>
    <font>
      <b/>
      <u val="double"/>
      <sz val="12"/>
      <name val="Segoe UI"/>
      <family val="2"/>
    </font>
    <font>
      <u/>
      <sz val="12"/>
      <name val="Segoe UI"/>
      <family val="2"/>
    </font>
    <font>
      <b/>
      <u/>
      <sz val="12"/>
      <name val="Segoe UI"/>
      <family val="2"/>
    </font>
    <font>
      <u val="double"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7" fillId="0" borderId="0" xfId="0" applyFont="1" applyFill="1"/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9" fillId="0" borderId="0" xfId="0" applyNumberFormat="1" applyFont="1" applyFill="1" applyAlignment="1">
      <alignment vertical="center" wrapText="1"/>
    </xf>
    <xf numFmtId="0" fontId="18" fillId="0" borderId="0" xfId="0" applyFont="1" applyFill="1"/>
    <xf numFmtId="3" fontId="18" fillId="0" borderId="0" xfId="0" applyNumberFormat="1" applyFont="1" applyFill="1"/>
    <xf numFmtId="37" fontId="12" fillId="0" borderId="0" xfId="0" applyNumberFormat="1" applyFont="1" applyFill="1"/>
    <xf numFmtId="0" fontId="18" fillId="0" borderId="0" xfId="0" applyFont="1" applyAlignment="1">
      <alignment wrapText="1"/>
    </xf>
    <xf numFmtId="3" fontId="20" fillId="0" borderId="0" xfId="0" applyNumberFormat="1" applyFont="1" applyFill="1"/>
    <xf numFmtId="0" fontId="12" fillId="0" borderId="0" xfId="0" applyFont="1" applyAlignment="1">
      <alignment vertical="center" wrapText="1"/>
    </xf>
    <xf numFmtId="3" fontId="21" fillId="0" borderId="0" xfId="0" applyNumberFormat="1" applyFont="1" applyFill="1"/>
    <xf numFmtId="166" fontId="7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Fill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9"/>
  <sheetViews>
    <sheetView tabSelected="1" topLeftCell="A34" zoomScale="70" zoomScaleNormal="70" workbookViewId="0">
      <selection activeCell="E46" sqref="E46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31.7109375" style="2" customWidth="1"/>
    <col min="4" max="4" width="24.85546875" style="2" customWidth="1"/>
    <col min="5" max="16384" width="9.140625" style="19"/>
  </cols>
  <sheetData>
    <row r="1" spans="2:4" ht="18" thickBot="1" x14ac:dyDescent="0.35"/>
    <row r="2" spans="2:4" ht="34.5" x14ac:dyDescent="0.3">
      <c r="B2" s="20"/>
      <c r="C2" s="44" t="s">
        <v>116</v>
      </c>
      <c r="D2" s="44" t="s">
        <v>95</v>
      </c>
    </row>
    <row r="3" spans="2:4" ht="18" thickBot="1" x14ac:dyDescent="0.35">
      <c r="B3" s="20"/>
      <c r="C3" s="24"/>
      <c r="D3" s="64"/>
    </row>
    <row r="4" spans="2:4" x14ac:dyDescent="0.3">
      <c r="B4" s="20"/>
      <c r="C4" s="17"/>
      <c r="D4" s="17"/>
    </row>
    <row r="5" spans="2:4" x14ac:dyDescent="0.3">
      <c r="B5" s="3" t="s">
        <v>2</v>
      </c>
    </row>
    <row r="6" spans="2:4" x14ac:dyDescent="0.3">
      <c r="B6" s="5" t="s">
        <v>5</v>
      </c>
      <c r="C6" s="25">
        <v>318076244</v>
      </c>
      <c r="D6" s="25">
        <v>333770260</v>
      </c>
    </row>
    <row r="7" spans="2:4" x14ac:dyDescent="0.3">
      <c r="B7" s="5" t="s">
        <v>4</v>
      </c>
      <c r="C7" s="25">
        <v>18960867</v>
      </c>
      <c r="D7" s="25">
        <v>19695092</v>
      </c>
    </row>
    <row r="8" spans="2:4" x14ac:dyDescent="0.3">
      <c r="B8" s="5" t="s">
        <v>3</v>
      </c>
      <c r="C8" s="25">
        <v>5169393366</v>
      </c>
      <c r="D8" s="25">
        <v>5117106134</v>
      </c>
    </row>
    <row r="9" spans="2:4" x14ac:dyDescent="0.3">
      <c r="B9" s="5" t="s">
        <v>97</v>
      </c>
      <c r="C9" s="25">
        <v>177644145</v>
      </c>
      <c r="D9" s="25">
        <v>177644145</v>
      </c>
    </row>
    <row r="10" spans="2:4" x14ac:dyDescent="0.3">
      <c r="B10" s="5" t="s">
        <v>96</v>
      </c>
      <c r="C10" s="25">
        <v>2722570044</v>
      </c>
      <c r="D10" s="25">
        <v>2648907892</v>
      </c>
    </row>
    <row r="11" spans="2:4" x14ac:dyDescent="0.3">
      <c r="B11" s="1" t="s">
        <v>45</v>
      </c>
      <c r="C11" s="25">
        <v>80593574</v>
      </c>
      <c r="D11" s="25">
        <v>82718086</v>
      </c>
    </row>
    <row r="12" spans="2:4" ht="18" thickBot="1" x14ac:dyDescent="0.35">
      <c r="B12" s="1" t="s">
        <v>89</v>
      </c>
      <c r="C12" s="25">
        <v>2408572</v>
      </c>
      <c r="D12" s="25">
        <v>2301308</v>
      </c>
    </row>
    <row r="13" spans="2:4" ht="18" thickBot="1" x14ac:dyDescent="0.35">
      <c r="B13" s="3"/>
      <c r="C13" s="7">
        <f>SUM(C6:C12)</f>
        <v>8489646812</v>
      </c>
      <c r="D13" s="7">
        <f>SUM(D6:D12)</f>
        <v>8382142917</v>
      </c>
    </row>
    <row r="14" spans="2:4" x14ac:dyDescent="0.3">
      <c r="B14" s="21"/>
    </row>
    <row r="15" spans="2:4" x14ac:dyDescent="0.3">
      <c r="B15" s="3" t="s">
        <v>0</v>
      </c>
    </row>
    <row r="16" spans="2:4" x14ac:dyDescent="0.3">
      <c r="B16" s="5" t="s">
        <v>6</v>
      </c>
      <c r="C16" s="2">
        <v>548218503</v>
      </c>
      <c r="D16" s="2">
        <v>508219412</v>
      </c>
    </row>
    <row r="17" spans="2:4" x14ac:dyDescent="0.3">
      <c r="B17" s="23" t="s">
        <v>99</v>
      </c>
      <c r="C17" s="2">
        <v>311585961</v>
      </c>
      <c r="D17" s="2">
        <v>322973435</v>
      </c>
    </row>
    <row r="18" spans="2:4" x14ac:dyDescent="0.3">
      <c r="B18" s="23" t="s">
        <v>96</v>
      </c>
      <c r="C18" s="2">
        <v>91806810</v>
      </c>
      <c r="D18" s="2">
        <v>82996924</v>
      </c>
    </row>
    <row r="19" spans="2:4" x14ac:dyDescent="0.3">
      <c r="B19" s="5" t="s">
        <v>98</v>
      </c>
      <c r="C19" s="25" t="s">
        <v>94</v>
      </c>
      <c r="D19" s="2">
        <v>17147652</v>
      </c>
    </row>
    <row r="20" spans="2:4" ht="18" thickBot="1" x14ac:dyDescent="0.35">
      <c r="B20" s="5" t="s">
        <v>7</v>
      </c>
      <c r="C20" s="2">
        <v>872497661</v>
      </c>
      <c r="D20" s="2">
        <v>993071864</v>
      </c>
    </row>
    <row r="21" spans="2:4" ht="18" thickBot="1" x14ac:dyDescent="0.35">
      <c r="B21" s="3"/>
      <c r="C21" s="8">
        <f>SUM(C16:C20)</f>
        <v>1824108935</v>
      </c>
      <c r="D21" s="8">
        <f>SUM(D16:D20)</f>
        <v>1924409287</v>
      </c>
    </row>
    <row r="22" spans="2:4" x14ac:dyDescent="0.3">
      <c r="B22" s="3"/>
      <c r="C22" s="4"/>
      <c r="D22" s="4"/>
    </row>
    <row r="23" spans="2:4" ht="18" thickBot="1" x14ac:dyDescent="0.35">
      <c r="B23" s="3" t="s">
        <v>8</v>
      </c>
      <c r="C23" s="9">
        <f>C21+C13</f>
        <v>10313755747</v>
      </c>
      <c r="D23" s="9">
        <f>D21+D13</f>
        <v>10306552204</v>
      </c>
    </row>
    <row r="24" spans="2:4" ht="18" thickTop="1" x14ac:dyDescent="0.3">
      <c r="B24" s="21"/>
    </row>
    <row r="25" spans="2:4" x14ac:dyDescent="0.3">
      <c r="B25" s="3" t="s">
        <v>9</v>
      </c>
    </row>
    <row r="26" spans="2:4" x14ac:dyDescent="0.3">
      <c r="B26" s="5"/>
    </row>
    <row r="27" spans="2:4" x14ac:dyDescent="0.3">
      <c r="B27" s="3" t="s">
        <v>10</v>
      </c>
    </row>
    <row r="28" spans="2:4" x14ac:dyDescent="0.3">
      <c r="B28" s="5" t="s">
        <v>11</v>
      </c>
      <c r="C28" s="2">
        <v>1883815040</v>
      </c>
      <c r="D28" s="2">
        <v>1883815040</v>
      </c>
    </row>
    <row r="29" spans="2:4" x14ac:dyDescent="0.3">
      <c r="B29" s="5" t="s">
        <v>12</v>
      </c>
      <c r="C29" s="2">
        <v>441418396</v>
      </c>
      <c r="D29" s="2">
        <v>441418396</v>
      </c>
    </row>
    <row r="30" spans="2:4" x14ac:dyDescent="0.3">
      <c r="B30" s="5" t="s">
        <v>13</v>
      </c>
      <c r="C30" s="2">
        <v>247478865</v>
      </c>
      <c r="D30" s="2">
        <v>247478865</v>
      </c>
    </row>
    <row r="31" spans="2:4" x14ac:dyDescent="0.3">
      <c r="B31" s="5" t="s">
        <v>14</v>
      </c>
      <c r="C31" s="2">
        <v>1265796861</v>
      </c>
      <c r="D31" s="2">
        <v>1265796861</v>
      </c>
    </row>
    <row r="32" spans="2:4" ht="18" thickBot="1" x14ac:dyDescent="0.35">
      <c r="B32" s="5" t="s">
        <v>15</v>
      </c>
      <c r="C32" s="2">
        <v>893607577</v>
      </c>
      <c r="D32" s="2">
        <v>440307635</v>
      </c>
    </row>
    <row r="33" spans="2:4" ht="18" thickBot="1" x14ac:dyDescent="0.35">
      <c r="B33" s="3"/>
      <c r="C33" s="8">
        <f>SUM(C28:C32)</f>
        <v>4732116739</v>
      </c>
      <c r="D33" s="8">
        <f>SUM(D28:D32)</f>
        <v>4278816797</v>
      </c>
    </row>
    <row r="34" spans="2:4" x14ac:dyDescent="0.3">
      <c r="B34" s="3"/>
      <c r="C34" s="12"/>
      <c r="D34" s="12"/>
    </row>
    <row r="35" spans="2:4" x14ac:dyDescent="0.3">
      <c r="B35" s="3" t="s">
        <v>16</v>
      </c>
    </row>
    <row r="36" spans="2:4" x14ac:dyDescent="0.3">
      <c r="B36" s="5" t="s">
        <v>91</v>
      </c>
      <c r="C36" s="2">
        <v>2919751253</v>
      </c>
      <c r="D36" s="2">
        <v>3253799769</v>
      </c>
    </row>
    <row r="37" spans="2:4" x14ac:dyDescent="0.3">
      <c r="B37" s="5" t="s">
        <v>18</v>
      </c>
      <c r="C37" s="2">
        <v>1113497843</v>
      </c>
      <c r="D37" s="2">
        <v>1141200092</v>
      </c>
    </row>
    <row r="38" spans="2:4" x14ac:dyDescent="0.3">
      <c r="B38" s="1" t="s">
        <v>45</v>
      </c>
      <c r="C38" s="25" t="s">
        <v>94</v>
      </c>
      <c r="D38" s="25" t="s">
        <v>94</v>
      </c>
    </row>
    <row r="39" spans="2:4" ht="34.5" x14ac:dyDescent="0.3">
      <c r="B39" s="5" t="s">
        <v>90</v>
      </c>
      <c r="C39" s="11">
        <v>16516269</v>
      </c>
      <c r="D39" s="11">
        <v>16968348</v>
      </c>
    </row>
    <row r="40" spans="2:4" ht="18" thickBot="1" x14ac:dyDescent="0.35">
      <c r="B40" s="5" t="s">
        <v>17</v>
      </c>
      <c r="C40" s="2">
        <v>144260768</v>
      </c>
      <c r="D40" s="2">
        <v>144260768</v>
      </c>
    </row>
    <row r="41" spans="2:4" ht="18" thickBot="1" x14ac:dyDescent="0.35">
      <c r="B41" s="3"/>
      <c r="C41" s="8">
        <f>SUM(C36:C40)</f>
        <v>4194026133</v>
      </c>
      <c r="D41" s="8">
        <f>SUM(D36:D40)</f>
        <v>4556228977</v>
      </c>
    </row>
    <row r="43" spans="2:4" x14ac:dyDescent="0.3">
      <c r="B43" s="20"/>
    </row>
    <row r="44" spans="2:4" ht="17.100000000000001" customHeight="1" x14ac:dyDescent="0.3">
      <c r="B44" s="3" t="s">
        <v>19</v>
      </c>
    </row>
    <row r="45" spans="2:4" x14ac:dyDescent="0.3">
      <c r="B45" s="5" t="s">
        <v>46</v>
      </c>
      <c r="C45" s="2">
        <v>358080600</v>
      </c>
      <c r="D45" s="2">
        <v>350726742</v>
      </c>
    </row>
    <row r="46" spans="2:4" x14ac:dyDescent="0.3">
      <c r="B46" s="5" t="s">
        <v>18</v>
      </c>
      <c r="C46" s="2">
        <v>105100414</v>
      </c>
      <c r="D46" s="2">
        <v>103676018</v>
      </c>
    </row>
    <row r="47" spans="2:4" x14ac:dyDescent="0.3">
      <c r="B47" s="5" t="s">
        <v>100</v>
      </c>
      <c r="C47" s="25">
        <v>67254496</v>
      </c>
      <c r="D47" s="25" t="s">
        <v>94</v>
      </c>
    </row>
    <row r="48" spans="2:4" x14ac:dyDescent="0.3">
      <c r="B48" s="5" t="s">
        <v>101</v>
      </c>
      <c r="C48" s="2">
        <v>290821342</v>
      </c>
      <c r="D48" s="2">
        <v>486630526</v>
      </c>
    </row>
    <row r="49" spans="2:4" x14ac:dyDescent="0.3">
      <c r="B49" s="5" t="s">
        <v>102</v>
      </c>
      <c r="C49" s="2">
        <v>470684188</v>
      </c>
      <c r="D49" s="2">
        <v>389374125</v>
      </c>
    </row>
    <row r="50" spans="2:4" x14ac:dyDescent="0.3">
      <c r="B50" s="5" t="s">
        <v>103</v>
      </c>
      <c r="C50" s="2">
        <v>34184699</v>
      </c>
      <c r="D50" s="2">
        <v>81621549</v>
      </c>
    </row>
    <row r="51" spans="2:4" ht="34.5" x14ac:dyDescent="0.3">
      <c r="B51" s="5" t="s">
        <v>90</v>
      </c>
      <c r="C51" s="2">
        <v>3698793</v>
      </c>
      <c r="D51" s="2">
        <v>3913557</v>
      </c>
    </row>
    <row r="52" spans="2:4" x14ac:dyDescent="0.3">
      <c r="B52" s="5" t="s">
        <v>104</v>
      </c>
      <c r="C52" s="2">
        <v>41875279</v>
      </c>
      <c r="D52" s="2">
        <v>39650849</v>
      </c>
    </row>
    <row r="53" spans="2:4" ht="18" thickBot="1" x14ac:dyDescent="0.35">
      <c r="B53" s="5" t="s">
        <v>17</v>
      </c>
      <c r="C53" s="2">
        <v>15913064</v>
      </c>
      <c r="D53" s="2">
        <v>15913064</v>
      </c>
    </row>
    <row r="54" spans="2:4" ht="18" thickBot="1" x14ac:dyDescent="0.35">
      <c r="B54" s="5"/>
      <c r="C54" s="7">
        <f>SUM(C45:C53)</f>
        <v>1387612875</v>
      </c>
      <c r="D54" s="7">
        <f>SUM(D45:D53)</f>
        <v>1471506430</v>
      </c>
    </row>
    <row r="55" spans="2:4" x14ac:dyDescent="0.3">
      <c r="B55" s="3"/>
      <c r="C55" s="6"/>
      <c r="D55" s="50"/>
    </row>
    <row r="56" spans="2:4" ht="18" thickBot="1" x14ac:dyDescent="0.35">
      <c r="B56" s="3" t="s">
        <v>20</v>
      </c>
      <c r="C56" s="10">
        <f>C41+C54</f>
        <v>5581639008</v>
      </c>
      <c r="D56" s="10">
        <f>D41+D54</f>
        <v>6027735407</v>
      </c>
    </row>
    <row r="57" spans="2:4" x14ac:dyDescent="0.3">
      <c r="B57" s="3"/>
      <c r="C57" s="4"/>
      <c r="D57" s="4"/>
    </row>
    <row r="58" spans="2:4" x14ac:dyDescent="0.3">
      <c r="B58" s="3" t="s">
        <v>21</v>
      </c>
      <c r="C58" s="12">
        <f>C33+C56</f>
        <v>10313755747</v>
      </c>
      <c r="D58" s="12">
        <f>D33+D56</f>
        <v>10306552204</v>
      </c>
    </row>
    <row r="59" spans="2:4" x14ac:dyDescent="0.3">
      <c r="B5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zoomScale="80" zoomScaleNormal="80" workbookViewId="0">
      <selection activeCell="F10" sqref="F10"/>
    </sheetView>
  </sheetViews>
  <sheetFormatPr defaultColWidth="8.85546875" defaultRowHeight="17.25" x14ac:dyDescent="0.3"/>
  <cols>
    <col min="1" max="1" width="77.140625" style="19" customWidth="1"/>
    <col min="2" max="2" width="25.85546875" style="13" customWidth="1"/>
    <col min="3" max="3" width="20.42578125" style="13" customWidth="1"/>
    <col min="7" max="16384" width="8.85546875" style="19"/>
  </cols>
  <sheetData>
    <row r="1" spans="1:3" ht="18" thickBot="1" x14ac:dyDescent="0.35"/>
    <row r="2" spans="1:3" x14ac:dyDescent="0.3">
      <c r="A2" s="70"/>
      <c r="B2" s="46" t="s">
        <v>92</v>
      </c>
      <c r="C2" s="46" t="s">
        <v>92</v>
      </c>
    </row>
    <row r="3" spans="1:3" x14ac:dyDescent="0.3">
      <c r="A3" s="70"/>
      <c r="B3" s="16">
        <v>45658</v>
      </c>
      <c r="C3" s="16">
        <v>45292</v>
      </c>
    </row>
    <row r="4" spans="1:3" x14ac:dyDescent="0.3">
      <c r="A4" s="70"/>
      <c r="B4" s="16">
        <v>45747</v>
      </c>
      <c r="C4" s="16">
        <v>45382</v>
      </c>
    </row>
    <row r="5" spans="1:3" ht="18" thickBot="1" x14ac:dyDescent="0.35">
      <c r="A5" s="22"/>
      <c r="B5" s="24"/>
      <c r="C5" s="64"/>
    </row>
    <row r="6" spans="1:3" ht="18" thickBot="1" x14ac:dyDescent="0.35">
      <c r="A6" s="22"/>
      <c r="B6" s="15"/>
      <c r="C6" s="15"/>
    </row>
    <row r="7" spans="1:3" x14ac:dyDescent="0.3">
      <c r="A7" s="18"/>
    </row>
    <row r="8" spans="1:3" x14ac:dyDescent="0.3">
      <c r="A8" s="5" t="s">
        <v>22</v>
      </c>
      <c r="B8" s="13">
        <v>907762224</v>
      </c>
      <c r="C8" s="13">
        <v>607207967</v>
      </c>
    </row>
    <row r="9" spans="1:3" ht="18" thickBot="1" x14ac:dyDescent="0.35">
      <c r="A9" s="5" t="s">
        <v>23</v>
      </c>
      <c r="B9" s="13">
        <v>42354213</v>
      </c>
      <c r="C9" s="13">
        <v>36607537</v>
      </c>
    </row>
    <row r="10" spans="1:3" ht="35.25" thickBot="1" x14ac:dyDescent="0.35">
      <c r="A10" s="3" t="s">
        <v>24</v>
      </c>
      <c r="B10" s="14">
        <f>SUM(B8:B9)</f>
        <v>950116437</v>
      </c>
      <c r="C10" s="14">
        <f>SUM(C8:C9)</f>
        <v>643815504</v>
      </c>
    </row>
    <row r="11" spans="1:3" x14ac:dyDescent="0.3">
      <c r="A11" s="5"/>
    </row>
    <row r="12" spans="1:3" x14ac:dyDescent="0.3">
      <c r="A12" s="5" t="s">
        <v>25</v>
      </c>
      <c r="B12" s="13">
        <v>-121810970</v>
      </c>
      <c r="C12" s="13">
        <v>-115198980</v>
      </c>
    </row>
    <row r="13" spans="1:3" x14ac:dyDescent="0.3">
      <c r="A13" s="5" t="s">
        <v>26</v>
      </c>
      <c r="B13" s="13">
        <v>-141833635</v>
      </c>
      <c r="C13" s="13">
        <v>-132484668</v>
      </c>
    </row>
    <row r="14" spans="1:3" x14ac:dyDescent="0.3">
      <c r="A14" s="5" t="s">
        <v>44</v>
      </c>
      <c r="B14" s="13">
        <v>-38460217</v>
      </c>
      <c r="C14" s="13">
        <v>-32422603</v>
      </c>
    </row>
    <row r="15" spans="1:3" x14ac:dyDescent="0.3">
      <c r="A15" s="5" t="s">
        <v>27</v>
      </c>
      <c r="B15" s="13">
        <v>-104392656</v>
      </c>
      <c r="C15" s="13">
        <v>-69828916</v>
      </c>
    </row>
    <row r="16" spans="1:3" x14ac:dyDescent="0.3">
      <c r="A16" s="5" t="s">
        <v>28</v>
      </c>
      <c r="B16" s="13">
        <v>-7585616</v>
      </c>
      <c r="C16" s="13">
        <v>-6093450</v>
      </c>
    </row>
    <row r="17" spans="1:3" x14ac:dyDescent="0.3">
      <c r="A17" s="5" t="s">
        <v>29</v>
      </c>
      <c r="B17" s="13">
        <v>-21333381</v>
      </c>
      <c r="C17" s="13">
        <v>-17037907</v>
      </c>
    </row>
    <row r="18" spans="1:3" x14ac:dyDescent="0.3">
      <c r="A18" s="5" t="s">
        <v>30</v>
      </c>
      <c r="B18" s="13">
        <v>-2224430</v>
      </c>
      <c r="C18" s="13">
        <v>-5733922</v>
      </c>
    </row>
    <row r="19" spans="1:3" x14ac:dyDescent="0.3">
      <c r="A19" s="5" t="s">
        <v>105</v>
      </c>
      <c r="B19" s="13">
        <v>-2825269</v>
      </c>
      <c r="C19" s="13">
        <v>-1510544</v>
      </c>
    </row>
    <row r="20" spans="1:3" ht="18" thickBot="1" x14ac:dyDescent="0.35">
      <c r="A20" s="5" t="s">
        <v>31</v>
      </c>
      <c r="B20" s="13">
        <v>-29883173</v>
      </c>
      <c r="C20" s="13">
        <v>-26694146</v>
      </c>
    </row>
    <row r="21" spans="1:3" ht="35.25" thickBot="1" x14ac:dyDescent="0.35">
      <c r="A21" s="3" t="s">
        <v>32</v>
      </c>
      <c r="B21" s="14">
        <f>B10+SUM(B12:B20)</f>
        <v>479767090</v>
      </c>
      <c r="C21" s="14">
        <f>C10+SUM(C12:C20)</f>
        <v>236810368</v>
      </c>
    </row>
    <row r="22" spans="1:3" x14ac:dyDescent="0.3">
      <c r="A22" s="5"/>
    </row>
    <row r="23" spans="1:3" x14ac:dyDescent="0.3">
      <c r="A23" s="5" t="s">
        <v>33</v>
      </c>
      <c r="B23" s="13">
        <v>160196012</v>
      </c>
      <c r="C23" s="13">
        <v>62886631</v>
      </c>
    </row>
    <row r="24" spans="1:3" x14ac:dyDescent="0.3">
      <c r="A24" s="5" t="s">
        <v>47</v>
      </c>
      <c r="B24" s="13">
        <v>-160196012</v>
      </c>
      <c r="C24" s="13">
        <v>-62886631</v>
      </c>
    </row>
    <row r="25" spans="1:3" x14ac:dyDescent="0.3">
      <c r="A25" s="5" t="s">
        <v>34</v>
      </c>
      <c r="B25" s="13">
        <v>116221380</v>
      </c>
      <c r="C25" s="13">
        <v>223547415</v>
      </c>
    </row>
    <row r="26" spans="1:3" ht="39" customHeight="1" x14ac:dyDescent="0.3">
      <c r="A26" s="5" t="s">
        <v>35</v>
      </c>
      <c r="B26" s="13">
        <v>-116221380</v>
      </c>
      <c r="C26" s="13">
        <v>-223547415</v>
      </c>
    </row>
    <row r="27" spans="1:3" ht="18" thickBot="1" x14ac:dyDescent="0.35">
      <c r="A27" s="5"/>
    </row>
    <row r="28" spans="1:3" ht="18" thickBot="1" x14ac:dyDescent="0.35">
      <c r="A28" s="3" t="s">
        <v>36</v>
      </c>
      <c r="B28" s="14">
        <f>B21+B23+B24+B25+B26</f>
        <v>479767090</v>
      </c>
      <c r="C28" s="14">
        <f>C21+C23+C24+C25+C26</f>
        <v>236810368</v>
      </c>
    </row>
    <row r="29" spans="1:3" x14ac:dyDescent="0.3">
      <c r="A29" s="5"/>
    </row>
    <row r="30" spans="1:3" x14ac:dyDescent="0.3">
      <c r="A30" s="65" t="s">
        <v>106</v>
      </c>
      <c r="B30" s="13">
        <v>75952966</v>
      </c>
      <c r="C30" s="13">
        <v>76565700</v>
      </c>
    </row>
    <row r="31" spans="1:3" x14ac:dyDescent="0.3">
      <c r="A31" s="5" t="s">
        <v>37</v>
      </c>
      <c r="B31" s="13">
        <v>190622</v>
      </c>
      <c r="C31" s="13">
        <v>1365054</v>
      </c>
    </row>
    <row r="32" spans="1:3" ht="18" thickBot="1" x14ac:dyDescent="0.35">
      <c r="A32" s="5" t="s">
        <v>38</v>
      </c>
      <c r="B32" s="13">
        <v>-16084076</v>
      </c>
      <c r="C32" s="13">
        <v>-21480880</v>
      </c>
    </row>
    <row r="33" spans="1:3" ht="18" thickBot="1" x14ac:dyDescent="0.35">
      <c r="A33" s="3" t="s">
        <v>39</v>
      </c>
      <c r="B33" s="14">
        <f>B30+B31+B32</f>
        <v>60059512</v>
      </c>
      <c r="C33" s="14">
        <f>C30+C31+C32</f>
        <v>56449874</v>
      </c>
    </row>
    <row r="34" spans="1:3" ht="18" thickBot="1" x14ac:dyDescent="0.35">
      <c r="A34" s="5"/>
    </row>
    <row r="35" spans="1:3" ht="18" thickBot="1" x14ac:dyDescent="0.35">
      <c r="A35" s="3" t="s">
        <v>40</v>
      </c>
      <c r="B35" s="14">
        <f>B28+B33</f>
        <v>539826602</v>
      </c>
      <c r="C35" s="14">
        <f>C28+C33</f>
        <v>293260242</v>
      </c>
    </row>
    <row r="36" spans="1:3" x14ac:dyDescent="0.3">
      <c r="A36" s="5"/>
    </row>
    <row r="37" spans="1:3" x14ac:dyDescent="0.3">
      <c r="A37" s="5" t="s">
        <v>41</v>
      </c>
      <c r="B37" s="13">
        <v>-86526661</v>
      </c>
      <c r="C37" s="13">
        <v>-51321751</v>
      </c>
    </row>
    <row r="38" spans="1:3" ht="18" thickBot="1" x14ac:dyDescent="0.35">
      <c r="A38" s="5"/>
    </row>
    <row r="39" spans="1:3" ht="18" thickBot="1" x14ac:dyDescent="0.35">
      <c r="A39" s="18" t="s">
        <v>42</v>
      </c>
      <c r="B39" s="14">
        <f>B35+B37</f>
        <v>453299941</v>
      </c>
      <c r="C39" s="14">
        <f>C35+C37</f>
        <v>241938491</v>
      </c>
    </row>
    <row r="40" spans="1:3" x14ac:dyDescent="0.3">
      <c r="A40" s="18" t="s">
        <v>1</v>
      </c>
    </row>
    <row r="41" spans="1:3" x14ac:dyDescent="0.3">
      <c r="A41" s="5" t="s">
        <v>80</v>
      </c>
      <c r="B41" s="13">
        <v>188381504</v>
      </c>
      <c r="C41" s="13">
        <v>188381504</v>
      </c>
    </row>
    <row r="42" spans="1:3" x14ac:dyDescent="0.3">
      <c r="A42" s="5" t="s">
        <v>48</v>
      </c>
      <c r="B42" s="26">
        <v>2.41</v>
      </c>
      <c r="C42" s="26">
        <v>1.28</v>
      </c>
    </row>
    <row r="43" spans="1:3" x14ac:dyDescent="0.3">
      <c r="A43" s="5"/>
      <c r="B43" s="26"/>
      <c r="C43" s="26"/>
    </row>
    <row r="44" spans="1:3" ht="18" thickBot="1" x14ac:dyDescent="0.35">
      <c r="A44" s="58" t="s">
        <v>83</v>
      </c>
      <c r="B44" s="57"/>
      <c r="C44" s="57">
        <v>0</v>
      </c>
    </row>
    <row r="45" spans="1:3" ht="18" thickBot="1" x14ac:dyDescent="0.35">
      <c r="A45" s="18" t="s">
        <v>43</v>
      </c>
      <c r="B45" s="14">
        <f>B39+B44</f>
        <v>453299941</v>
      </c>
      <c r="C45" s="14">
        <f>C39+C44</f>
        <v>241938491</v>
      </c>
    </row>
    <row r="47" spans="1:3" x14ac:dyDescent="0.3">
      <c r="A47" s="21"/>
    </row>
    <row r="49" spans="2:2" x14ac:dyDescent="0.3">
      <c r="B49" s="42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zoomScale="80" zoomScaleNormal="80" workbookViewId="0">
      <selection activeCell="F29" sqref="F29"/>
    </sheetView>
  </sheetViews>
  <sheetFormatPr defaultColWidth="8.85546875" defaultRowHeight="17.25" x14ac:dyDescent="0.3"/>
  <cols>
    <col min="1" max="1" width="46.5703125" style="47" bestFit="1" customWidth="1"/>
    <col min="2" max="2" width="20.42578125" style="47" customWidth="1"/>
    <col min="3" max="3" width="20.5703125" style="47" customWidth="1"/>
    <col min="4" max="4" width="18.28515625" style="47" customWidth="1"/>
    <col min="5" max="6" width="21.140625" style="47" customWidth="1"/>
    <col min="7" max="7" width="20.7109375" style="47" customWidth="1"/>
    <col min="8" max="9" width="19.5703125" style="47" customWidth="1"/>
    <col min="10" max="16384" width="8.85546875" style="47"/>
  </cols>
  <sheetData>
    <row r="1" spans="1:9" ht="34.5" x14ac:dyDescent="0.3">
      <c r="B1" s="48" t="s">
        <v>49</v>
      </c>
      <c r="C1" s="48" t="s">
        <v>85</v>
      </c>
      <c r="D1" s="48" t="s">
        <v>50</v>
      </c>
      <c r="E1" s="48" t="s">
        <v>14</v>
      </c>
      <c r="F1" s="48" t="s">
        <v>110</v>
      </c>
      <c r="G1" s="66" t="s">
        <v>111</v>
      </c>
      <c r="H1" s="48" t="s">
        <v>15</v>
      </c>
      <c r="I1" s="48" t="s">
        <v>52</v>
      </c>
    </row>
    <row r="2" spans="1:9" x14ac:dyDescent="0.3">
      <c r="B2" s="48"/>
      <c r="C2" s="48"/>
      <c r="D2" s="48" t="s">
        <v>51</v>
      </c>
      <c r="E2" s="48"/>
      <c r="F2" s="48"/>
      <c r="G2" s="48"/>
      <c r="H2" s="48"/>
      <c r="I2" s="48"/>
    </row>
    <row r="3" spans="1:9" x14ac:dyDescent="0.3">
      <c r="B3" s="48"/>
      <c r="C3" s="48"/>
      <c r="D3" s="48"/>
      <c r="E3" s="48"/>
      <c r="F3" s="48"/>
      <c r="G3" s="48"/>
      <c r="H3" s="48"/>
      <c r="I3" s="48"/>
    </row>
    <row r="4" spans="1:9" x14ac:dyDescent="0.3">
      <c r="A4" s="51" t="s">
        <v>117</v>
      </c>
      <c r="B4" s="54">
        <v>1883815040</v>
      </c>
      <c r="C4" s="54">
        <v>441418396</v>
      </c>
      <c r="D4" s="54">
        <v>247478865</v>
      </c>
      <c r="E4" s="54">
        <v>1265796861</v>
      </c>
      <c r="F4" s="54">
        <v>55765430</v>
      </c>
      <c r="G4" s="67">
        <v>17275596</v>
      </c>
      <c r="H4" s="54">
        <v>48675901</v>
      </c>
      <c r="I4" s="54">
        <f>SUM(B4:H4)</f>
        <v>3960226089</v>
      </c>
    </row>
    <row r="5" spans="1:9" x14ac:dyDescent="0.3">
      <c r="A5" s="51"/>
      <c r="B5" s="54"/>
      <c r="C5" s="54"/>
      <c r="D5" s="54"/>
      <c r="E5" s="54"/>
      <c r="F5" s="54"/>
      <c r="G5" s="54"/>
      <c r="H5" s="54"/>
      <c r="I5" s="54"/>
    </row>
    <row r="6" spans="1:9" x14ac:dyDescent="0.3">
      <c r="A6" s="55" t="s">
        <v>86</v>
      </c>
      <c r="B6" s="55"/>
      <c r="C6" s="55"/>
      <c r="D6" s="55"/>
      <c r="E6" s="55"/>
      <c r="F6" s="55"/>
      <c r="G6" s="55"/>
      <c r="H6" s="55"/>
      <c r="I6" s="54"/>
    </row>
    <row r="7" spans="1:9" x14ac:dyDescent="0.3">
      <c r="A7" s="55" t="s">
        <v>42</v>
      </c>
      <c r="B7" s="55"/>
      <c r="C7" s="55"/>
      <c r="D7" s="55"/>
      <c r="E7" s="55"/>
      <c r="F7" s="55"/>
      <c r="G7" s="55"/>
      <c r="H7" s="56">
        <v>241938491</v>
      </c>
      <c r="I7" s="69">
        <f t="shared" ref="I7" si="0">SUM(B7:H7)</f>
        <v>241938491</v>
      </c>
    </row>
    <row r="8" spans="1:9" x14ac:dyDescent="0.3">
      <c r="A8" s="55" t="s">
        <v>109</v>
      </c>
      <c r="B8" s="55"/>
      <c r="C8" s="55"/>
      <c r="D8" s="55"/>
      <c r="E8" s="55"/>
      <c r="F8" s="55"/>
      <c r="G8" s="55"/>
      <c r="H8" s="56"/>
      <c r="I8" s="68"/>
    </row>
    <row r="9" spans="1:9" x14ac:dyDescent="0.3">
      <c r="A9" s="55" t="s">
        <v>93</v>
      </c>
      <c r="B9" s="55"/>
      <c r="C9" s="55"/>
      <c r="D9" s="55"/>
      <c r="E9" s="55"/>
      <c r="F9" s="55"/>
      <c r="G9" s="55"/>
      <c r="H9" s="56"/>
      <c r="I9" s="68"/>
    </row>
    <row r="10" spans="1:9" x14ac:dyDescent="0.3">
      <c r="A10" s="51" t="s">
        <v>118</v>
      </c>
      <c r="B10" s="61">
        <f>SUM(B4:B9)</f>
        <v>1883815040</v>
      </c>
      <c r="C10" s="61">
        <f>SUM(C4:C9)</f>
        <v>441418396</v>
      </c>
      <c r="D10" s="61">
        <f>SUM(D4:D9)</f>
        <v>247478865</v>
      </c>
      <c r="E10" s="61">
        <f>SUM(E4:E9)</f>
        <v>1265796861</v>
      </c>
      <c r="F10" s="61">
        <f t="shared" ref="F10:I10" si="1">SUM(F4:F9)</f>
        <v>55765430</v>
      </c>
      <c r="G10" s="61">
        <f t="shared" si="1"/>
        <v>17275596</v>
      </c>
      <c r="H10" s="61">
        <f t="shared" si="1"/>
        <v>290614392</v>
      </c>
      <c r="I10" s="61">
        <f t="shared" si="1"/>
        <v>4202164580</v>
      </c>
    </row>
    <row r="11" spans="1:9" x14ac:dyDescent="0.3">
      <c r="A11" s="55" t="s">
        <v>86</v>
      </c>
      <c r="B11" s="56"/>
      <c r="C11" s="56"/>
      <c r="D11" s="56"/>
      <c r="E11" s="56"/>
      <c r="F11" s="56"/>
      <c r="G11" s="56"/>
      <c r="H11" s="56"/>
      <c r="I11" s="56"/>
    </row>
    <row r="12" spans="1:9" x14ac:dyDescent="0.3">
      <c r="A12" s="55" t="s">
        <v>42</v>
      </c>
      <c r="B12" s="56"/>
      <c r="C12" s="56"/>
      <c r="D12" s="56"/>
      <c r="E12" s="56"/>
      <c r="F12" s="56"/>
      <c r="G12" s="56"/>
      <c r="H12" s="56">
        <v>150091459</v>
      </c>
      <c r="I12" s="56">
        <f>SUM(B12:H12)</f>
        <v>150091459</v>
      </c>
    </row>
    <row r="13" spans="1:9" x14ac:dyDescent="0.3">
      <c r="A13" s="55" t="s">
        <v>83</v>
      </c>
      <c r="B13" s="56"/>
      <c r="C13" s="56"/>
      <c r="D13" s="56"/>
      <c r="E13" s="56"/>
      <c r="F13" s="56"/>
      <c r="G13" s="56"/>
      <c r="H13" s="59">
        <v>-7505716</v>
      </c>
      <c r="I13" s="59">
        <f>SUM(B13:H13)</f>
        <v>-7505716</v>
      </c>
    </row>
    <row r="14" spans="1:9" x14ac:dyDescent="0.3">
      <c r="A14" s="55" t="s">
        <v>43</v>
      </c>
      <c r="B14" s="56"/>
      <c r="C14" s="56"/>
      <c r="D14" s="56"/>
      <c r="E14" s="56"/>
      <c r="F14" s="56"/>
      <c r="G14" s="56"/>
      <c r="H14" s="56">
        <f>H12+H13</f>
        <v>142585743</v>
      </c>
      <c r="I14" s="56">
        <f>SUM(B14:H14)</f>
        <v>142585743</v>
      </c>
    </row>
    <row r="15" spans="1:9" x14ac:dyDescent="0.3">
      <c r="A15" s="55" t="s">
        <v>81</v>
      </c>
      <c r="B15" s="56"/>
      <c r="C15" s="56"/>
      <c r="D15" s="56"/>
      <c r="E15" s="56"/>
      <c r="F15" s="56">
        <v>22905250</v>
      </c>
      <c r="G15" s="56"/>
      <c r="H15" s="56">
        <v>-22905250</v>
      </c>
      <c r="I15" s="56">
        <f t="shared" ref="I15:I16" si="2">SUM(B15:H15)</f>
        <v>0</v>
      </c>
    </row>
    <row r="16" spans="1:9" x14ac:dyDescent="0.3">
      <c r="A16" s="55" t="s">
        <v>108</v>
      </c>
      <c r="B16" s="56"/>
      <c r="C16" s="55"/>
      <c r="D16" s="55"/>
      <c r="E16" s="55"/>
      <c r="F16" s="56"/>
      <c r="G16" s="56">
        <v>40845861</v>
      </c>
      <c r="H16" s="56">
        <v>-40845861</v>
      </c>
      <c r="I16" s="56">
        <f t="shared" si="2"/>
        <v>0</v>
      </c>
    </row>
    <row r="17" spans="1:9" x14ac:dyDescent="0.3">
      <c r="A17" s="55" t="s">
        <v>109</v>
      </c>
      <c r="B17" s="56"/>
      <c r="C17" s="55"/>
      <c r="D17" s="55"/>
      <c r="E17" s="55"/>
      <c r="F17" s="55"/>
      <c r="G17" s="55"/>
      <c r="H17" s="56"/>
      <c r="I17" s="59"/>
    </row>
    <row r="18" spans="1:9" x14ac:dyDescent="0.3">
      <c r="A18" s="55" t="s">
        <v>93</v>
      </c>
      <c r="B18" s="56"/>
      <c r="C18" s="55"/>
      <c r="D18" s="55"/>
      <c r="E18" s="55"/>
      <c r="F18" s="55"/>
      <c r="G18" s="55"/>
      <c r="H18" s="56">
        <v>-65933526</v>
      </c>
      <c r="I18" s="59">
        <f>SUM(B18:H18)</f>
        <v>-65933526</v>
      </c>
    </row>
    <row r="19" spans="1:9" x14ac:dyDescent="0.3">
      <c r="A19" s="51" t="s">
        <v>107</v>
      </c>
      <c r="B19" s="61">
        <f t="shared" ref="B19:G19" si="3">SUM(B10:B18)</f>
        <v>1883815040</v>
      </c>
      <c r="C19" s="61">
        <f t="shared" si="3"/>
        <v>441418396</v>
      </c>
      <c r="D19" s="61">
        <f t="shared" si="3"/>
        <v>247478865</v>
      </c>
      <c r="E19" s="61">
        <f t="shared" si="3"/>
        <v>1265796861</v>
      </c>
      <c r="F19" s="61">
        <f t="shared" si="3"/>
        <v>78670680</v>
      </c>
      <c r="G19" s="61">
        <f t="shared" si="3"/>
        <v>58121457</v>
      </c>
      <c r="H19" s="61">
        <f>H10+H14+H15+H16+H18</f>
        <v>303515498</v>
      </c>
      <c r="I19" s="61">
        <f>I10+I14+I18</f>
        <v>4278816797</v>
      </c>
    </row>
    <row r="21" spans="1:9" x14ac:dyDescent="0.3">
      <c r="A21" s="55" t="s">
        <v>86</v>
      </c>
      <c r="B21" s="55"/>
      <c r="C21" s="55"/>
      <c r="D21" s="55"/>
      <c r="E21" s="55"/>
      <c r="F21" s="55"/>
      <c r="G21" s="55"/>
      <c r="H21" s="55"/>
      <c r="I21" s="54"/>
    </row>
    <row r="22" spans="1:9" x14ac:dyDescent="0.3">
      <c r="A22" s="55" t="s">
        <v>42</v>
      </c>
      <c r="B22" s="55"/>
      <c r="C22" s="55"/>
      <c r="D22" s="55"/>
      <c r="E22" s="55"/>
      <c r="F22" s="55"/>
      <c r="G22" s="55"/>
      <c r="H22" s="56">
        <v>453299941</v>
      </c>
      <c r="I22" s="69">
        <f t="shared" ref="I22" si="4">SUM(B22:H22)</f>
        <v>453299941</v>
      </c>
    </row>
    <row r="23" spans="1:9" x14ac:dyDescent="0.3">
      <c r="A23" s="55" t="s">
        <v>109</v>
      </c>
      <c r="B23" s="55"/>
      <c r="C23" s="55"/>
      <c r="D23" s="55"/>
      <c r="E23" s="55"/>
      <c r="F23" s="55"/>
      <c r="G23" s="55"/>
      <c r="H23" s="56"/>
      <c r="I23" s="68"/>
    </row>
    <row r="24" spans="1:9" x14ac:dyDescent="0.3">
      <c r="A24" s="55" t="s">
        <v>119</v>
      </c>
      <c r="B24" s="55"/>
      <c r="C24" s="55"/>
      <c r="D24" s="55"/>
      <c r="E24" s="55"/>
      <c r="F24" s="55"/>
      <c r="G24" s="55"/>
      <c r="H24" s="56"/>
      <c r="I24" s="68"/>
    </row>
    <row r="25" spans="1:9" x14ac:dyDescent="0.3">
      <c r="A25" s="51" t="s">
        <v>120</v>
      </c>
      <c r="B25" s="61">
        <v>1883815040</v>
      </c>
      <c r="C25" s="61">
        <v>441418396</v>
      </c>
      <c r="D25" s="61">
        <v>247478865</v>
      </c>
      <c r="E25" s="61">
        <v>1265796861</v>
      </c>
      <c r="F25" s="61">
        <v>78670680</v>
      </c>
      <c r="G25" s="61">
        <v>58121457</v>
      </c>
      <c r="H25" s="61">
        <v>756815440</v>
      </c>
      <c r="I25" s="61">
        <v>4732116739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1"/>
  <sheetViews>
    <sheetView zoomScale="70" zoomScaleNormal="70" workbookViewId="0">
      <selection activeCell="J19" sqref="J19"/>
    </sheetView>
  </sheetViews>
  <sheetFormatPr defaultRowHeight="17.25" x14ac:dyDescent="0.3"/>
  <cols>
    <col min="2" max="2" width="69.140625" style="32" customWidth="1"/>
    <col min="3" max="3" width="26.42578125" style="32" customWidth="1"/>
    <col min="4" max="4" width="26" style="32" customWidth="1"/>
  </cols>
  <sheetData>
    <row r="1" spans="1:4" x14ac:dyDescent="0.25">
      <c r="A1" s="71"/>
      <c r="B1" s="72"/>
      <c r="C1" s="27" t="s">
        <v>92</v>
      </c>
      <c r="D1" s="27" t="s">
        <v>92</v>
      </c>
    </row>
    <row r="2" spans="1:4" ht="15.75" x14ac:dyDescent="0.25">
      <c r="A2" s="71"/>
      <c r="B2" s="72"/>
      <c r="C2" s="16">
        <v>45658</v>
      </c>
      <c r="D2" s="16">
        <v>45292</v>
      </c>
    </row>
    <row r="3" spans="1:4" x14ac:dyDescent="0.25">
      <c r="A3" s="30"/>
      <c r="B3" s="40"/>
      <c r="C3" s="16">
        <v>45747</v>
      </c>
      <c r="D3" s="16">
        <v>45382</v>
      </c>
    </row>
    <row r="4" spans="1:4" x14ac:dyDescent="0.25">
      <c r="A4" s="60"/>
      <c r="B4" s="40"/>
      <c r="C4" s="62"/>
      <c r="D4" s="62"/>
    </row>
    <row r="5" spans="1:4" x14ac:dyDescent="0.25">
      <c r="A5" s="30"/>
      <c r="B5" s="28" t="s">
        <v>40</v>
      </c>
      <c r="C5" s="34">
        <v>539826602</v>
      </c>
      <c r="D5" s="34">
        <v>293260242</v>
      </c>
    </row>
    <row r="6" spans="1:4" x14ac:dyDescent="0.25">
      <c r="A6" s="30"/>
      <c r="B6" s="28"/>
      <c r="C6" s="27"/>
      <c r="D6" s="27"/>
    </row>
    <row r="7" spans="1:4" x14ac:dyDescent="0.25">
      <c r="A7" s="30"/>
      <c r="B7" s="29" t="s">
        <v>53</v>
      </c>
      <c r="C7" s="27"/>
      <c r="D7" s="27"/>
    </row>
    <row r="8" spans="1:4" x14ac:dyDescent="0.3">
      <c r="A8" s="30"/>
      <c r="B8" s="30" t="s">
        <v>25</v>
      </c>
      <c r="C8" s="13">
        <v>121810970</v>
      </c>
      <c r="D8" s="13">
        <v>115198980</v>
      </c>
    </row>
    <row r="9" spans="1:4" x14ac:dyDescent="0.3">
      <c r="A9" s="30"/>
      <c r="B9" s="30" t="s">
        <v>54</v>
      </c>
      <c r="C9" s="13">
        <v>57683</v>
      </c>
      <c r="D9" s="13">
        <v>92327</v>
      </c>
    </row>
    <row r="10" spans="1:4" x14ac:dyDescent="0.3">
      <c r="A10" s="63"/>
      <c r="B10" s="63" t="s">
        <v>113</v>
      </c>
      <c r="C10" s="13">
        <v>2224430</v>
      </c>
      <c r="D10" s="13">
        <v>2039856</v>
      </c>
    </row>
    <row r="11" spans="1:4" ht="34.5" x14ac:dyDescent="0.3">
      <c r="A11" s="43"/>
      <c r="B11" s="49" t="s">
        <v>114</v>
      </c>
      <c r="C11" s="13">
        <v>-26282408</v>
      </c>
      <c r="D11" s="13">
        <v>-26436329</v>
      </c>
    </row>
    <row r="12" spans="1:4" x14ac:dyDescent="0.3">
      <c r="A12" s="30"/>
      <c r="B12" s="30" t="s">
        <v>84</v>
      </c>
      <c r="C12" s="13">
        <v>40365</v>
      </c>
      <c r="D12" s="13">
        <v>207021</v>
      </c>
    </row>
    <row r="13" spans="1:4" x14ac:dyDescent="0.3">
      <c r="A13" s="30"/>
      <c r="B13" s="30" t="s">
        <v>87</v>
      </c>
      <c r="C13" s="13">
        <v>2825269</v>
      </c>
      <c r="D13" s="13">
        <v>1510544</v>
      </c>
    </row>
    <row r="14" spans="1:4" x14ac:dyDescent="0.3">
      <c r="A14" s="30"/>
      <c r="B14" s="30" t="s">
        <v>106</v>
      </c>
      <c r="C14" s="13">
        <v>-20036918</v>
      </c>
      <c r="D14" s="13">
        <v>-18000629</v>
      </c>
    </row>
    <row r="15" spans="1:4" x14ac:dyDescent="0.3">
      <c r="A15" s="30"/>
      <c r="B15" s="30" t="s">
        <v>55</v>
      </c>
      <c r="C15" s="13">
        <v>14741840</v>
      </c>
      <c r="D15" s="13">
        <v>20339063</v>
      </c>
    </row>
    <row r="16" spans="1:4" ht="34.5" x14ac:dyDescent="0.3">
      <c r="A16" s="30"/>
      <c r="B16" s="49" t="s">
        <v>115</v>
      </c>
      <c r="C16" s="13">
        <v>-55916048</v>
      </c>
      <c r="D16" s="45">
        <v>-58565071</v>
      </c>
    </row>
    <row r="17" spans="1:4" ht="34.5" x14ac:dyDescent="0.3">
      <c r="A17" s="30"/>
      <c r="B17" s="30" t="s">
        <v>56</v>
      </c>
      <c r="C17" s="13">
        <v>525040</v>
      </c>
      <c r="D17" s="13">
        <v>-677673</v>
      </c>
    </row>
    <row r="18" spans="1:4" x14ac:dyDescent="0.25">
      <c r="A18" s="30"/>
      <c r="B18" s="28" t="s">
        <v>57</v>
      </c>
      <c r="C18" s="35">
        <f>SUM(C5:C17)</f>
        <v>579816825</v>
      </c>
      <c r="D18" s="35">
        <f>SUM(D5:D17)</f>
        <v>328968331</v>
      </c>
    </row>
    <row r="19" spans="1:4" x14ac:dyDescent="0.3">
      <c r="A19" s="30"/>
      <c r="B19" s="28"/>
      <c r="C19" s="33"/>
      <c r="D19" s="13"/>
    </row>
    <row r="20" spans="1:4" x14ac:dyDescent="0.3">
      <c r="A20" s="30"/>
      <c r="B20" s="30" t="s">
        <v>58</v>
      </c>
      <c r="C20" s="13">
        <v>-6210098</v>
      </c>
      <c r="D20" s="13">
        <v>67850043</v>
      </c>
    </row>
    <row r="21" spans="1:4" x14ac:dyDescent="0.3">
      <c r="A21" s="30"/>
      <c r="B21" s="30" t="s">
        <v>59</v>
      </c>
      <c r="C21" s="13">
        <v>20784415</v>
      </c>
      <c r="D21" s="13">
        <v>-34615646</v>
      </c>
    </row>
    <row r="22" spans="1:4" x14ac:dyDescent="0.3">
      <c r="A22" s="30"/>
      <c r="B22" s="30" t="s">
        <v>60</v>
      </c>
      <c r="C22" s="13">
        <v>-14642297</v>
      </c>
      <c r="D22" s="13">
        <v>-61145729</v>
      </c>
    </row>
    <row r="23" spans="1:4" x14ac:dyDescent="0.25">
      <c r="A23" s="30"/>
      <c r="B23" s="30"/>
      <c r="C23" s="31"/>
      <c r="D23" s="31"/>
    </row>
    <row r="24" spans="1:4" x14ac:dyDescent="0.25">
      <c r="A24" s="30"/>
      <c r="B24" s="28" t="s">
        <v>61</v>
      </c>
      <c r="C24" s="36">
        <v>579748845</v>
      </c>
      <c r="D24" s="36">
        <v>301056999</v>
      </c>
    </row>
    <row r="25" spans="1:4" x14ac:dyDescent="0.25">
      <c r="A25" s="30"/>
      <c r="B25" s="28"/>
      <c r="C25" s="27"/>
      <c r="D25" s="27"/>
    </row>
    <row r="26" spans="1:4" x14ac:dyDescent="0.3">
      <c r="B26" s="30" t="s">
        <v>64</v>
      </c>
      <c r="C26" s="45" t="s">
        <v>94</v>
      </c>
      <c r="D26" s="45" t="s">
        <v>94</v>
      </c>
    </row>
    <row r="27" spans="1:4" x14ac:dyDescent="0.3">
      <c r="B27" s="28" t="s">
        <v>65</v>
      </c>
      <c r="C27" s="39">
        <f>SUM(C24:C26)</f>
        <v>579748845</v>
      </c>
      <c r="D27" s="39">
        <f>SUM(D24:D26)</f>
        <v>301056999</v>
      </c>
    </row>
    <row r="28" spans="1:4" x14ac:dyDescent="0.25">
      <c r="B28" s="28"/>
      <c r="C28" s="33"/>
      <c r="D28" s="33"/>
    </row>
    <row r="29" spans="1:4" x14ac:dyDescent="0.25">
      <c r="B29" s="28" t="s">
        <v>66</v>
      </c>
      <c r="C29" s="27"/>
      <c r="D29" s="28"/>
    </row>
    <row r="30" spans="1:4" x14ac:dyDescent="0.25">
      <c r="B30" s="28" t="s">
        <v>67</v>
      </c>
      <c r="C30" s="41"/>
      <c r="D30" s="28"/>
    </row>
    <row r="31" spans="1:4" x14ac:dyDescent="0.3">
      <c r="B31" s="30" t="s">
        <v>68</v>
      </c>
      <c r="C31" s="45">
        <v>-329106982</v>
      </c>
      <c r="D31" s="45">
        <v>-186594956</v>
      </c>
    </row>
    <row r="32" spans="1:4" x14ac:dyDescent="0.3">
      <c r="B32" s="30" t="s">
        <v>69</v>
      </c>
      <c r="C32" s="45">
        <v>-982207</v>
      </c>
      <c r="D32" s="45">
        <v>-1477494</v>
      </c>
    </row>
    <row r="33" spans="2:4" x14ac:dyDescent="0.3">
      <c r="B33" s="63" t="s">
        <v>70</v>
      </c>
      <c r="C33" s="45" t="s">
        <v>94</v>
      </c>
      <c r="D33" s="45">
        <v>83123</v>
      </c>
    </row>
    <row r="34" spans="2:4" x14ac:dyDescent="0.3">
      <c r="B34" s="63" t="s">
        <v>62</v>
      </c>
      <c r="C34" s="45">
        <v>4139614</v>
      </c>
      <c r="D34" s="45">
        <v>4018117</v>
      </c>
    </row>
    <row r="35" spans="2:4" x14ac:dyDescent="0.3">
      <c r="B35" s="41" t="s">
        <v>71</v>
      </c>
      <c r="C35" s="39">
        <f>SUM(C31:C34)</f>
        <v>-325949575</v>
      </c>
      <c r="D35" s="39">
        <f>SUM(D31:D34)</f>
        <v>-183971210</v>
      </c>
    </row>
    <row r="36" spans="2:4" x14ac:dyDescent="0.3">
      <c r="B36" s="41"/>
      <c r="C36" s="39"/>
      <c r="D36" s="39"/>
    </row>
    <row r="37" spans="2:4" x14ac:dyDescent="0.25">
      <c r="B37" s="28" t="s">
        <v>72</v>
      </c>
      <c r="C37" s="41"/>
      <c r="D37" s="27"/>
    </row>
    <row r="38" spans="2:4" x14ac:dyDescent="0.3">
      <c r="B38" s="53" t="s">
        <v>88</v>
      </c>
      <c r="C38" s="45" t="s">
        <v>94</v>
      </c>
      <c r="D38" s="45" t="s">
        <v>94</v>
      </c>
    </row>
    <row r="39" spans="2:4" x14ac:dyDescent="0.3">
      <c r="B39" s="30" t="s">
        <v>73</v>
      </c>
      <c r="C39" s="13">
        <v>-30667130</v>
      </c>
      <c r="D39" s="13">
        <v>-30667928</v>
      </c>
    </row>
    <row r="40" spans="2:4" x14ac:dyDescent="0.3">
      <c r="B40" s="30" t="s">
        <v>74</v>
      </c>
      <c r="C40" s="13">
        <v>-303916947</v>
      </c>
      <c r="D40" s="13">
        <v>-10371898</v>
      </c>
    </row>
    <row r="41" spans="2:4" x14ac:dyDescent="0.3">
      <c r="B41" s="63" t="s">
        <v>112</v>
      </c>
      <c r="C41" s="13">
        <v>879281</v>
      </c>
      <c r="D41" s="13">
        <v>133579201</v>
      </c>
    </row>
    <row r="42" spans="2:4" x14ac:dyDescent="0.3">
      <c r="B42" s="30" t="s">
        <v>75</v>
      </c>
      <c r="C42" s="13">
        <v>-2627120</v>
      </c>
      <c r="D42" s="13">
        <v>-2575148</v>
      </c>
    </row>
    <row r="43" spans="2:4" x14ac:dyDescent="0.3">
      <c r="B43" s="63" t="s">
        <v>63</v>
      </c>
      <c r="C43" s="13">
        <v>-37983305</v>
      </c>
      <c r="D43" s="13">
        <v>-20526200</v>
      </c>
    </row>
    <row r="44" spans="2:4" ht="16.5" customHeight="1" x14ac:dyDescent="0.3">
      <c r="B44" s="30" t="s">
        <v>76</v>
      </c>
      <c r="C44" s="13">
        <v>-58252</v>
      </c>
      <c r="D44" s="13">
        <v>-55768</v>
      </c>
    </row>
    <row r="45" spans="2:4" x14ac:dyDescent="0.3">
      <c r="B45" s="28" t="s">
        <v>77</v>
      </c>
      <c r="C45" s="39">
        <f>SUM(C38:C44)</f>
        <v>-374373473</v>
      </c>
      <c r="D45" s="39">
        <f>SUM(D38:D44)</f>
        <v>69382259</v>
      </c>
    </row>
    <row r="46" spans="2:4" x14ac:dyDescent="0.3">
      <c r="B46" s="52"/>
      <c r="C46" s="39"/>
      <c r="D46" s="39"/>
    </row>
    <row r="47" spans="2:4" x14ac:dyDescent="0.3">
      <c r="B47" s="37" t="s">
        <v>78</v>
      </c>
      <c r="C47" s="39">
        <f>C45+C35+C27</f>
        <v>-120574203</v>
      </c>
      <c r="D47" s="39">
        <f>D45+D35+D27</f>
        <v>186468048</v>
      </c>
    </row>
    <row r="48" spans="2:4" x14ac:dyDescent="0.25">
      <c r="B48" s="30"/>
      <c r="C48" s="33"/>
      <c r="D48" s="27"/>
    </row>
    <row r="49" spans="2:4" x14ac:dyDescent="0.25">
      <c r="B49" s="37" t="s">
        <v>82</v>
      </c>
      <c r="C49" s="35">
        <v>993071864</v>
      </c>
      <c r="D49" s="35">
        <v>677556651</v>
      </c>
    </row>
    <row r="50" spans="2:4" x14ac:dyDescent="0.25">
      <c r="B50" s="28"/>
      <c r="C50" s="33"/>
      <c r="D50" s="33"/>
    </row>
    <row r="51" spans="2:4" x14ac:dyDescent="0.25">
      <c r="B51" s="37" t="s">
        <v>79</v>
      </c>
      <c r="C51" s="38">
        <f>C47+C49</f>
        <v>872497661</v>
      </c>
      <c r="D51" s="38">
        <f>D47+D49</f>
        <v>864024699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31032025-En</vt:lpstr>
      <vt:lpstr>Rez. Glob_31032025-En</vt:lpstr>
      <vt:lpstr>Capitaluri_31032025_En</vt:lpstr>
      <vt:lpstr>Flux de numerar_31032025_En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2025-05-14T12:43:39Z</dcterms:modified>
</cp:coreProperties>
</file>