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preliminate\Site\EN\"/>
    </mc:Choice>
  </mc:AlternateContent>
  <xr:revisionPtr revIDLastSave="0" documentId="8_{EC6D3B1F-D8EE-4E03-AFBC-7F36D18EBB18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4-En" sheetId="5" r:id="rId1"/>
    <sheet name="Rez. Glob_31122024-En" sheetId="6" r:id="rId2"/>
    <sheet name="Capitaluri_31122024-En" sheetId="8" r:id="rId3"/>
    <sheet name="Flux de numerar_31122024-En" sheetId="10" r:id="rId4"/>
  </sheets>
  <definedNames>
    <definedName name="OLE_LINK26" localSheetId="0">' Poz.Fin. 31122024-En'!#REF!</definedName>
    <definedName name="OLE_LINK7" localSheetId="3">'Flux de numerar_31122024-En'!#REF!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0" l="1"/>
  <c r="C53" i="10"/>
  <c r="I19" i="8" l="1"/>
  <c r="I18" i="8"/>
  <c r="I16" i="8"/>
  <c r="I15" i="8"/>
  <c r="I14" i="8"/>
  <c r="I12" i="8"/>
  <c r="I11" i="8"/>
  <c r="I13" i="8" s="1"/>
  <c r="I20" i="8" s="1"/>
  <c r="I7" i="8"/>
  <c r="I6" i="8"/>
  <c r="I5" i="8"/>
  <c r="I4" i="8"/>
  <c r="H16" i="8" l="1"/>
  <c r="F16" i="8"/>
  <c r="H13" i="8"/>
  <c r="H20" i="8" s="1"/>
  <c r="G13" i="8"/>
  <c r="G20" i="8" s="1"/>
  <c r="H7" i="8"/>
  <c r="F7" i="8"/>
  <c r="F13" i="8" s="1"/>
  <c r="F20" i="8" s="1"/>
  <c r="C29" i="6" l="1"/>
  <c r="B29" i="6"/>
  <c r="C8" i="6"/>
  <c r="C18" i="6" s="1"/>
  <c r="C25" i="6" s="1"/>
  <c r="B8" i="6"/>
  <c r="B18" i="6" s="1"/>
  <c r="B25" i="6" s="1"/>
  <c r="C31" i="6" l="1"/>
  <c r="B31" i="6"/>
  <c r="B35" i="6" s="1"/>
  <c r="C35" i="6" l="1"/>
  <c r="B44" i="6"/>
  <c r="D52" i="5"/>
  <c r="D42" i="5"/>
  <c r="D32" i="5"/>
  <c r="C44" i="6" l="1"/>
  <c r="D54" i="5"/>
  <c r="D35" i="5"/>
  <c r="D56" i="5" l="1"/>
  <c r="C52" i="5" l="1"/>
  <c r="D19" i="5"/>
  <c r="D13" i="5"/>
  <c r="C13" i="5"/>
  <c r="D21" i="5" l="1"/>
  <c r="D23" i="10" l="1"/>
  <c r="D29" i="10" s="1"/>
  <c r="C23" i="10"/>
  <c r="C29" i="10" s="1"/>
  <c r="C42" i="5"/>
  <c r="C32" i="5"/>
  <c r="C19" i="5"/>
  <c r="C21" i="5" l="1"/>
  <c r="C35" i="5"/>
  <c r="C54" i="5"/>
  <c r="C56" i="5" l="1"/>
  <c r="D44" i="10" l="1"/>
  <c r="C44" i="10"/>
  <c r="C35" i="10" l="1"/>
  <c r="D35" i="10"/>
  <c r="C55" i="10" l="1"/>
  <c r="D55" i="10"/>
  <c r="C59" i="10" l="1"/>
  <c r="D59" i="10"/>
</calcChain>
</file>

<file path=xl/sharedStrings.xml><?xml version="1.0" encoding="utf-8"?>
<sst xmlns="http://schemas.openxmlformats.org/spreadsheetml/2006/main" count="150" uniqueCount="128">
  <si>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</si>
  <si>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</si>
  <si>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</si>
  <si>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</si>
  <si>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</si>
  <si>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</si>
  <si>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</si>
  <si>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</si>
  <si>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</si>
  <si>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</si>
  <si>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</si>
  <si>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</si>
  <si>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</si>
  <si>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</si>
  <si>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</si>
  <si>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</si>
  <si>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</si>
  <si>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</si>
  <si>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</si>
  <si>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</si>
  <si>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</si>
  <si>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</si>
  <si>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</si>
  <si>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</si>
  <si>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</si>
  <si>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</si>
  <si>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</si>
  <si>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</si>
  <si>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</si>
  <si>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</si>
  <si>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</si>
  <si>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</si>
  <si>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</si>
  <si>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</si>
  <si>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</si>
  <si>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</si>
  <si>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</si>
  <si>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</si>
  <si>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</si>
  <si>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</si>
  <si>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</si>
  <si>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</si>
  <si>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</si>
  <si>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Total comprehensive income for the period</t>
  </si>
  <si>
    <t>NTS gas consumption, materials and consumables used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</si>
  <si>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</si>
  <si>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</si>
  <si>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</si>
  <si>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</si>
  <si>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</si>
  <si>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</si>
  <si>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</si>
  <si>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</si>
  <si>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</si>
  <si>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</si>
  <si>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</si>
  <si>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 xml:space="preserve">Long-term loans </t>
  </si>
  <si>
    <t>Current assets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</si>
  <si>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</si>
  <si>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</si>
  <si>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</si>
  <si>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</si>
  <si>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</si>
  <si>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>Share Capital</t>
  </si>
  <si>
    <t>Share</t>
  </si>
  <si>
    <t>premium</t>
  </si>
  <si>
    <t>Non-controlling interests</t>
  </si>
  <si>
    <t>Total equity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</si>
  <si>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</si>
  <si>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</si>
  <si>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</si>
  <si>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</si>
  <si>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</si>
  <si>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Interest revenue</t>
  </si>
  <si>
    <t>Interest expenses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</si>
  <si>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</si>
  <si>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</si>
  <si>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</si>
  <si>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</si>
  <si>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</si>
  <si>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</si>
  <si>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paid</t>
  </si>
  <si>
    <t>Interest received</t>
  </si>
  <si>
    <t>Paid pofit tax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</si>
  <si>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</si>
  <si>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</si>
  <si>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</si>
  <si>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</si>
  <si>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</si>
  <si>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>Establishing profit reserves</t>
  </si>
  <si>
    <t>Legal reserve increase</t>
  </si>
  <si>
    <t>Net cash inflow from operation activities</t>
  </si>
  <si>
    <t>Net cash used in investment activities</t>
  </si>
  <si>
    <t>Net cash used in financing activities</t>
  </si>
  <si>
    <t>Net change in cash and cash equivalents</t>
  </si>
  <si>
    <t>Cash and cash equivalent as at the beginning  of the year</t>
  </si>
  <si>
    <t>Cash and cash equivalent as at the end of the period</t>
  </si>
  <si>
    <t>Adjustment of the Claim regarding the Concession Agreement</t>
  </si>
  <si>
    <t xml:space="preserve">Other revenue and expenses  </t>
  </si>
  <si>
    <t>Deferred tax</t>
  </si>
  <si>
    <t>Number of shares</t>
  </si>
  <si>
    <t>Dividends related to 2022</t>
  </si>
  <si>
    <t>Credit withdrawals/repayments for working capital</t>
  </si>
  <si>
    <t>Payments IFRS 16</t>
  </si>
  <si>
    <t>Dividends paid</t>
  </si>
  <si>
    <t xml:space="preserve">Adjustments for the receivable’s impairment </t>
  </si>
  <si>
    <t>Loss/(gain) from the impairment of inventories</t>
  </si>
  <si>
    <t>Restricted cash</t>
  </si>
  <si>
    <t>Debts related to rights of use of leased assets</t>
  </si>
  <si>
    <t>Share capital adjustments</t>
  </si>
  <si>
    <t>Consolidation exchange rate difference</t>
  </si>
  <si>
    <t xml:space="preserve">Long-term loans withdrawals </t>
  </si>
  <si>
    <t xml:space="preserve">Long-term loans repayments </t>
  </si>
  <si>
    <t>Net cash used in investment activities and grants</t>
  </si>
  <si>
    <t>Cash flow from connection fees and grants</t>
  </si>
  <si>
    <t>31 December 2023</t>
  </si>
  <si>
    <t>Period</t>
  </si>
  <si>
    <t>Net profit for the period</t>
  </si>
  <si>
    <t>Uncontrolled interests</t>
  </si>
  <si>
    <t>Transactions with shareholders</t>
  </si>
  <si>
    <t xml:space="preserve">Provisions for employee benefits </t>
  </si>
  <si>
    <t>The effect of updating the provision for employee benefits</t>
  </si>
  <si>
    <t xml:space="preserve">    31 December 2024</t>
  </si>
  <si>
    <t>unaudited</t>
  </si>
  <si>
    <t>restated</t>
  </si>
  <si>
    <t>Balance on 31 December 2024 (unaudited)</t>
  </si>
  <si>
    <t>Balance on 31 December 2023 (restated)</t>
  </si>
  <si>
    <t>Balance on 1 January 2023 (restated)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</si>
</sst>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  <font>
      <u/>
      <sz val="12"/>
      <name val="Segoe UI"/>
      <family val="2"/>
    </font>
    <font>
      <u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37" fontId="6" fillId="0" borderId="0" xfId="0" applyNumberFormat="1" applyFont="1" applyFill="1"/>
    <xf numFmtId="0" fontId="7" fillId="0" borderId="0" xfId="0" applyFont="1"/>
    <xf numFmtId="0" fontId="9" fillId="0" borderId="0" xfId="0" applyFont="1" applyAlignment="1">
      <alignment vertical="top" wrapText="1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7" fillId="0" borderId="0" xfId="0" applyFont="1" applyAlignme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7" fontId="8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 wrapText="1"/>
    </xf>
    <xf numFmtId="37" fontId="13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18" fillId="0" borderId="0" xfId="0" applyFont="1"/>
    <xf numFmtId="3" fontId="2" fillId="0" borderId="3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37" fontId="8" fillId="0" borderId="2" xfId="0" applyNumberFormat="1" applyFont="1" applyFill="1" applyBorder="1" applyAlignment="1">
      <alignment horizontal="right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3" fontId="1" fillId="0" borderId="0" xfId="0" applyNumberFormat="1" applyFont="1" applyFill="1" applyAlignment="1">
      <alignment horizontal="right"/>
    </xf>
    <xf numFmtId="37" fontId="10" fillId="0" borderId="0" xfId="0" applyNumberFormat="1" applyFont="1" applyFill="1" applyBorder="1"/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2" fillId="0" borderId="0" xfId="0" applyFont="1"/>
    <xf numFmtId="37" fontId="13" fillId="0" borderId="0" xfId="0" applyNumberFormat="1" applyFont="1" applyFill="1" applyAlignment="1">
      <alignment horizontal="right" vertical="center"/>
    </xf>
    <xf numFmtId="37" fontId="8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 wrapText="1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0" fontId="10" fillId="0" borderId="0" xfId="0" applyFont="1" applyFill="1" applyAlignment="1">
      <alignment vertical="center" wrapText="1"/>
    </xf>
    <xf numFmtId="0" fontId="22" fillId="0" borderId="0" xfId="0" applyFont="1" applyFill="1"/>
    <xf numFmtId="16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12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37" fontId="16" fillId="0" borderId="0" xfId="0" applyNumberFormat="1" applyFont="1" applyFill="1" applyAlignment="1">
      <alignment horizontal="right" vertical="center"/>
    </xf>
    <xf numFmtId="3" fontId="7" fillId="0" borderId="0" xfId="0" applyNumberFormat="1" applyFont="1"/>
    <xf numFmtId="37" fontId="7" fillId="0" borderId="0" xfId="0" applyNumberFormat="1" applyFont="1"/>
    <xf numFmtId="3" fontId="22" fillId="0" borderId="0" xfId="0" applyNumberFormat="1" applyFont="1"/>
    <xf numFmtId="3" fontId="0" fillId="0" borderId="0" xfId="0" applyNumberFormat="1"/>
    <xf numFmtId="37" fontId="13" fillId="0" borderId="0" xfId="0" applyNumberFormat="1" applyFont="1" applyAlignment="1">
      <alignment horizontal="right" vertical="center" wrapText="1"/>
    </xf>
    <xf numFmtId="37" fontId="17" fillId="0" borderId="0" xfId="0" applyNumberFormat="1" applyFont="1" applyAlignment="1">
      <alignment horizontal="right" vertical="center" wrapText="1"/>
    </xf>
    <xf numFmtId="37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 vertical="center" wrapText="1"/>
    </xf>
    <xf numFmtId="37" fontId="8" fillId="0" borderId="0" xfId="0" applyNumberFormat="1" applyFont="1" applyAlignment="1">
      <alignment horizontal="right" vertical="center" wrapText="1"/>
    </xf>
    <xf numFmtId="37" fontId="16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7"/>
  <sheetViews>
    <sheetView tabSelected="1" zoomScale="80" zoomScaleNormal="80" workbookViewId="0">
      <selection activeCell="B9" sqref="B9"/>
    </sheetView>
  </sheetViews>
  <sheetFormatPr defaultColWidth="9.140625" defaultRowHeight="17.25" x14ac:dyDescent="0.3"/>
  <cols>
    <col min="1" max="1" width="9.140625" style="13"/>
    <col min="2" max="2" width="48.5703125" style="1" bestFit="1" customWidth="1"/>
    <col min="3" max="4" width="28.5703125" style="2" customWidth="1"/>
    <col min="5" max="16384" width="9.140625" style="13"/>
  </cols>
  <sheetData>
    <row r="1" spans="2:7" ht="18" thickBot="1" x14ac:dyDescent="0.35"/>
    <row r="2" spans="2:7" x14ac:dyDescent="0.3">
      <c r="B2" s="3"/>
      <c r="C2" s="78" t="s">
        <v>122</v>
      </c>
      <c r="D2" s="78" t="s">
        <v>115</v>
      </c>
    </row>
    <row r="3" spans="2:7" x14ac:dyDescent="0.3">
      <c r="B3" s="3"/>
      <c r="C3" s="74" t="s">
        <v>123</v>
      </c>
      <c r="D3" s="74" t="s">
        <v>124</v>
      </c>
    </row>
    <row r="4" spans="2:7" x14ac:dyDescent="0.3">
      <c r="B4" s="3"/>
    </row>
    <row r="5" spans="2:7" x14ac:dyDescent="0.3">
      <c r="B5" s="3" t="s">
        <v>0</v>
      </c>
    </row>
    <row r="6" spans="2:7" x14ac:dyDescent="0.3">
      <c r="B6" s="5" t="s">
        <v>3</v>
      </c>
      <c r="C6" s="58">
        <v>713131037</v>
      </c>
      <c r="D6" s="58">
        <v>772024285</v>
      </c>
      <c r="F6" s="80"/>
      <c r="G6" s="80"/>
    </row>
    <row r="7" spans="2:7" x14ac:dyDescent="0.3">
      <c r="B7" s="7" t="s">
        <v>2</v>
      </c>
      <c r="C7" s="58">
        <v>154178851</v>
      </c>
      <c r="D7" s="58">
        <v>173445968</v>
      </c>
      <c r="F7" s="80"/>
      <c r="G7" s="80"/>
    </row>
    <row r="8" spans="2:7" x14ac:dyDescent="0.3">
      <c r="B8" s="7" t="s">
        <v>1</v>
      </c>
      <c r="C8" s="58">
        <v>5119126275</v>
      </c>
      <c r="D8" s="58">
        <v>3654207012</v>
      </c>
      <c r="F8" s="80"/>
      <c r="G8" s="80"/>
    </row>
    <row r="9" spans="2:7" x14ac:dyDescent="0.3">
      <c r="B9" s="5" t="s">
        <v>48</v>
      </c>
      <c r="C9" s="58">
        <v>10149917</v>
      </c>
      <c r="D9" s="58">
        <v>10126276</v>
      </c>
      <c r="F9" s="80"/>
      <c r="G9" s="80"/>
    </row>
    <row r="10" spans="2:7" x14ac:dyDescent="0.3">
      <c r="B10" s="5" t="s">
        <v>4</v>
      </c>
      <c r="C10" s="58">
        <v>2648907892</v>
      </c>
      <c r="D10" s="58">
        <v>2392525261</v>
      </c>
      <c r="F10" s="80"/>
      <c r="G10" s="80"/>
    </row>
    <row r="11" spans="2:7" x14ac:dyDescent="0.3">
      <c r="B11" s="5" t="s">
        <v>99</v>
      </c>
      <c r="C11" s="58">
        <v>80622082</v>
      </c>
      <c r="D11" s="58">
        <v>87497543</v>
      </c>
      <c r="F11" s="80"/>
      <c r="G11" s="80"/>
    </row>
    <row r="12" spans="2:7" ht="18" thickBot="1" x14ac:dyDescent="0.35">
      <c r="B12" s="5" t="s">
        <v>107</v>
      </c>
      <c r="C12" s="58">
        <v>2301308</v>
      </c>
      <c r="D12" s="58">
        <v>1956015</v>
      </c>
      <c r="F12" s="80"/>
      <c r="G12" s="80"/>
    </row>
    <row r="13" spans="2:7" ht="18" thickBot="1" x14ac:dyDescent="0.35">
      <c r="B13" s="3"/>
      <c r="C13" s="8">
        <f>SUM(C6:C12)</f>
        <v>8728417362</v>
      </c>
      <c r="D13" s="8">
        <f>SUM(D6:D12)</f>
        <v>7091782360</v>
      </c>
      <c r="F13" s="80"/>
      <c r="G13" s="80"/>
    </row>
    <row r="14" spans="2:7" x14ac:dyDescent="0.3">
      <c r="B14" s="5"/>
      <c r="F14" s="80"/>
      <c r="G14" s="80"/>
    </row>
    <row r="15" spans="2:7" x14ac:dyDescent="0.3">
      <c r="B15" s="3" t="s">
        <v>57</v>
      </c>
      <c r="F15" s="80"/>
      <c r="G15" s="80"/>
    </row>
    <row r="16" spans="2:7" x14ac:dyDescent="0.3">
      <c r="B16" s="7" t="s">
        <v>5</v>
      </c>
      <c r="C16" s="2">
        <v>511849756</v>
      </c>
      <c r="D16" s="2">
        <v>580341997</v>
      </c>
      <c r="F16" s="80"/>
      <c r="G16" s="80"/>
    </row>
    <row r="17" spans="2:7" x14ac:dyDescent="0.3">
      <c r="B17" s="5" t="s">
        <v>6</v>
      </c>
      <c r="C17" s="2">
        <v>684317218</v>
      </c>
      <c r="D17" s="2">
        <v>440793785</v>
      </c>
      <c r="F17" s="80"/>
      <c r="G17" s="80"/>
    </row>
    <row r="18" spans="2:7" ht="18" thickBot="1" x14ac:dyDescent="0.35">
      <c r="B18" s="5" t="s">
        <v>7</v>
      </c>
      <c r="C18" s="2">
        <v>1064299187</v>
      </c>
      <c r="D18" s="2">
        <v>710857030</v>
      </c>
      <c r="F18" s="80"/>
      <c r="G18" s="80"/>
    </row>
    <row r="19" spans="2:7" ht="18" thickBot="1" x14ac:dyDescent="0.35">
      <c r="B19" s="3"/>
      <c r="C19" s="8">
        <f>SUM(C16:C18)</f>
        <v>2260466161</v>
      </c>
      <c r="D19" s="8">
        <f>SUM(D16:D18)</f>
        <v>1731992812</v>
      </c>
      <c r="F19" s="80"/>
      <c r="G19" s="80"/>
    </row>
    <row r="20" spans="2:7" x14ac:dyDescent="0.3">
      <c r="B20" s="3"/>
      <c r="C20" s="4"/>
      <c r="D20" s="4"/>
      <c r="F20" s="80"/>
      <c r="G20" s="80"/>
    </row>
    <row r="21" spans="2:7" ht="18" thickBot="1" x14ac:dyDescent="0.35">
      <c r="B21" s="3" t="s">
        <v>8</v>
      </c>
      <c r="C21" s="40">
        <f>C13+C19</f>
        <v>10988883523</v>
      </c>
      <c r="D21" s="40">
        <f>D13+D19</f>
        <v>8823775172</v>
      </c>
      <c r="F21" s="80"/>
      <c r="G21" s="80"/>
    </row>
    <row r="22" spans="2:7" ht="18" thickTop="1" x14ac:dyDescent="0.3">
      <c r="B22" s="5"/>
      <c r="F22" s="80"/>
      <c r="G22" s="80"/>
    </row>
    <row r="23" spans="2:7" x14ac:dyDescent="0.3">
      <c r="B23" s="9" t="s">
        <v>9</v>
      </c>
      <c r="F23" s="80"/>
      <c r="G23" s="80"/>
    </row>
    <row r="24" spans="2:7" x14ac:dyDescent="0.3">
      <c r="B24" s="5"/>
      <c r="F24" s="80"/>
      <c r="G24" s="80"/>
    </row>
    <row r="25" spans="2:7" x14ac:dyDescent="0.3">
      <c r="B25" s="3" t="s">
        <v>10</v>
      </c>
      <c r="F25" s="80"/>
      <c r="G25" s="80"/>
    </row>
    <row r="26" spans="2:7" x14ac:dyDescent="0.3">
      <c r="B26" s="5" t="s">
        <v>11</v>
      </c>
      <c r="C26" s="2">
        <v>1883815040</v>
      </c>
      <c r="D26" s="2">
        <v>1883815040</v>
      </c>
      <c r="F26" s="80"/>
      <c r="G26" s="80"/>
    </row>
    <row r="27" spans="2:7" x14ac:dyDescent="0.3">
      <c r="B27" s="5" t="s">
        <v>12</v>
      </c>
      <c r="C27" s="2">
        <v>441418396</v>
      </c>
      <c r="D27" s="2">
        <v>441418396</v>
      </c>
      <c r="F27" s="80"/>
      <c r="G27" s="80"/>
    </row>
    <row r="28" spans="2:7" x14ac:dyDescent="0.3">
      <c r="B28" s="5" t="s">
        <v>13</v>
      </c>
      <c r="C28" s="2">
        <v>247478865</v>
      </c>
      <c r="D28" s="2">
        <v>247478865</v>
      </c>
      <c r="F28" s="80"/>
      <c r="G28" s="80"/>
    </row>
    <row r="29" spans="2:7" x14ac:dyDescent="0.3">
      <c r="B29" s="5" t="s">
        <v>14</v>
      </c>
      <c r="C29" s="2">
        <v>1265796861</v>
      </c>
      <c r="D29" s="2">
        <v>1265796861</v>
      </c>
      <c r="F29" s="80"/>
      <c r="G29" s="80"/>
    </row>
    <row r="30" spans="2:7" x14ac:dyDescent="0.3">
      <c r="B30" s="5" t="s">
        <v>15</v>
      </c>
      <c r="C30" s="2">
        <v>645642019</v>
      </c>
      <c r="D30" s="2">
        <v>324899398</v>
      </c>
      <c r="F30" s="80"/>
      <c r="G30" s="80"/>
    </row>
    <row r="31" spans="2:7" ht="34.5" x14ac:dyDescent="0.3">
      <c r="B31" s="5" t="s">
        <v>46</v>
      </c>
      <c r="C31" s="2">
        <v>9922595</v>
      </c>
      <c r="D31" s="2">
        <v>9485774</v>
      </c>
      <c r="F31" s="80"/>
      <c r="G31" s="80"/>
    </row>
    <row r="32" spans="2:7" x14ac:dyDescent="0.3">
      <c r="C32" s="16">
        <f>SUM(C26:C31)</f>
        <v>4494073776</v>
      </c>
      <c r="D32" s="16">
        <f>SUM(D26:D31)</f>
        <v>4172894334</v>
      </c>
      <c r="F32" s="80"/>
      <c r="G32" s="80"/>
    </row>
    <row r="33" spans="2:7" x14ac:dyDescent="0.3">
      <c r="B33" s="10" t="s">
        <v>53</v>
      </c>
      <c r="C33" s="16"/>
      <c r="D33" s="15"/>
      <c r="F33" s="80"/>
      <c r="G33" s="80"/>
    </row>
    <row r="34" spans="2:7" ht="18" thickBot="1" x14ac:dyDescent="0.35">
      <c r="B34" s="10" t="s">
        <v>52</v>
      </c>
      <c r="C34" s="2">
        <v>112113054</v>
      </c>
      <c r="D34" s="2">
        <v>105162207</v>
      </c>
      <c r="F34" s="80"/>
      <c r="G34" s="80"/>
    </row>
    <row r="35" spans="2:7" ht="18" thickBot="1" x14ac:dyDescent="0.35">
      <c r="B35" s="13"/>
      <c r="C35" s="8">
        <f>SUM(C32:C34)</f>
        <v>4606186830</v>
      </c>
      <c r="D35" s="8">
        <f>SUM(D32:D34)</f>
        <v>4278056541</v>
      </c>
      <c r="F35" s="80"/>
      <c r="G35" s="80"/>
    </row>
    <row r="36" spans="2:7" x14ac:dyDescent="0.3">
      <c r="B36" s="9"/>
      <c r="C36" s="16"/>
      <c r="F36" s="80"/>
      <c r="G36" s="80"/>
    </row>
    <row r="37" spans="2:7" x14ac:dyDescent="0.3">
      <c r="B37" s="9" t="s">
        <v>16</v>
      </c>
      <c r="F37" s="80"/>
      <c r="G37" s="80"/>
    </row>
    <row r="38" spans="2:7" x14ac:dyDescent="0.3">
      <c r="B38" s="5" t="s">
        <v>56</v>
      </c>
      <c r="C38" s="2">
        <v>3406205113</v>
      </c>
      <c r="D38" s="2">
        <v>2033509381</v>
      </c>
      <c r="F38" s="80"/>
      <c r="G38" s="80"/>
    </row>
    <row r="39" spans="2:7" x14ac:dyDescent="0.3">
      <c r="B39" s="5" t="s">
        <v>18</v>
      </c>
      <c r="C39" s="2">
        <v>1141531577</v>
      </c>
      <c r="D39" s="2">
        <v>849905753</v>
      </c>
      <c r="F39" s="80"/>
      <c r="G39" s="80"/>
    </row>
    <row r="40" spans="2:7" x14ac:dyDescent="0.3">
      <c r="B40" s="5" t="s">
        <v>20</v>
      </c>
      <c r="C40" s="2">
        <v>125610110</v>
      </c>
      <c r="D40" s="2">
        <v>144696947</v>
      </c>
      <c r="F40" s="80"/>
      <c r="G40" s="80"/>
    </row>
    <row r="41" spans="2:7" ht="18" thickBot="1" x14ac:dyDescent="0.35">
      <c r="B41" s="5" t="s">
        <v>17</v>
      </c>
      <c r="C41" s="2">
        <v>128524031</v>
      </c>
      <c r="D41" s="2">
        <v>114807183</v>
      </c>
      <c r="F41" s="80"/>
      <c r="G41" s="80"/>
    </row>
    <row r="42" spans="2:7" ht="18" thickBot="1" x14ac:dyDescent="0.35">
      <c r="B42" s="3"/>
      <c r="C42" s="8">
        <f>SUM(C38:C41)</f>
        <v>4801870831</v>
      </c>
      <c r="D42" s="8">
        <f>SUM(D38:D41)</f>
        <v>3142919264</v>
      </c>
      <c r="F42" s="80"/>
      <c r="G42" s="80"/>
    </row>
    <row r="43" spans="2:7" x14ac:dyDescent="0.3">
      <c r="F43" s="80"/>
      <c r="G43" s="80"/>
    </row>
    <row r="44" spans="2:7" x14ac:dyDescent="0.3">
      <c r="B44" s="3"/>
      <c r="F44" s="80"/>
      <c r="G44" s="80"/>
    </row>
    <row r="45" spans="2:7" x14ac:dyDescent="0.3">
      <c r="B45" s="9" t="s">
        <v>19</v>
      </c>
      <c r="F45" s="80"/>
      <c r="G45" s="80"/>
    </row>
    <row r="46" spans="2:7" x14ac:dyDescent="0.3">
      <c r="B46" s="5" t="s">
        <v>45</v>
      </c>
      <c r="C46" s="2">
        <v>349166698</v>
      </c>
      <c r="D46" s="2">
        <v>451014998</v>
      </c>
      <c r="F46" s="80"/>
      <c r="G46" s="80"/>
    </row>
    <row r="47" spans="2:7" x14ac:dyDescent="0.3">
      <c r="B47" s="5" t="s">
        <v>18</v>
      </c>
      <c r="C47" s="2">
        <v>121763736</v>
      </c>
      <c r="D47" s="2">
        <v>130147423</v>
      </c>
      <c r="F47" s="80"/>
      <c r="G47" s="80"/>
    </row>
    <row r="48" spans="2:7" x14ac:dyDescent="0.3">
      <c r="B48" s="5" t="s">
        <v>20</v>
      </c>
      <c r="C48" s="2">
        <v>996601268</v>
      </c>
      <c r="D48" s="2">
        <v>689861126</v>
      </c>
      <c r="F48" s="80"/>
      <c r="G48" s="80"/>
    </row>
    <row r="49" spans="2:7" x14ac:dyDescent="0.3">
      <c r="B49" s="5" t="s">
        <v>108</v>
      </c>
      <c r="C49" s="2">
        <v>37415435</v>
      </c>
      <c r="D49" s="2">
        <v>31756889</v>
      </c>
      <c r="F49" s="80"/>
      <c r="G49" s="80"/>
    </row>
    <row r="50" spans="2:7" x14ac:dyDescent="0.3">
      <c r="B50" s="5" t="s">
        <v>21</v>
      </c>
      <c r="C50" s="2">
        <v>64713529</v>
      </c>
      <c r="D50" s="2">
        <v>83883714</v>
      </c>
      <c r="F50" s="80"/>
      <c r="G50" s="80"/>
    </row>
    <row r="51" spans="2:7" ht="18" thickBot="1" x14ac:dyDescent="0.35">
      <c r="B51" s="1" t="s">
        <v>17</v>
      </c>
      <c r="C51" s="2">
        <v>11165196</v>
      </c>
      <c r="D51" s="2">
        <v>16135217</v>
      </c>
      <c r="F51" s="80"/>
      <c r="G51" s="80"/>
    </row>
    <row r="52" spans="2:7" ht="18" thickBot="1" x14ac:dyDescent="0.35">
      <c r="C52" s="8">
        <f>SUM(C46:C51)</f>
        <v>1580825862</v>
      </c>
      <c r="D52" s="8">
        <f>SUM(D46:D51)</f>
        <v>1402799367</v>
      </c>
      <c r="F52" s="80"/>
      <c r="G52" s="80"/>
    </row>
    <row r="53" spans="2:7" x14ac:dyDescent="0.3">
      <c r="B53" s="3"/>
      <c r="C53" s="6"/>
      <c r="F53" s="80"/>
      <c r="G53" s="80"/>
    </row>
    <row r="54" spans="2:7" x14ac:dyDescent="0.3">
      <c r="B54" s="20" t="s">
        <v>22</v>
      </c>
      <c r="C54" s="16">
        <f>C42+C52</f>
        <v>6382696693</v>
      </c>
      <c r="D54" s="16">
        <f>D42+D52</f>
        <v>4545718631</v>
      </c>
      <c r="F54" s="80"/>
      <c r="G54" s="80"/>
    </row>
    <row r="55" spans="2:7" x14ac:dyDescent="0.3">
      <c r="B55" s="3"/>
      <c r="C55" s="4"/>
      <c r="D55" s="16"/>
      <c r="F55" s="80"/>
      <c r="G55" s="80"/>
    </row>
    <row r="56" spans="2:7" ht="18" thickBot="1" x14ac:dyDescent="0.35">
      <c r="B56" s="3" t="s">
        <v>23</v>
      </c>
      <c r="C56" s="40">
        <f>C54+C35</f>
        <v>10988883523</v>
      </c>
      <c r="D56" s="40">
        <f>D54+D35</f>
        <v>8823775172</v>
      </c>
      <c r="F56" s="80"/>
      <c r="G56" s="80"/>
    </row>
    <row r="57" spans="2:7" ht="18" thickTop="1" x14ac:dyDescent="0.3">
      <c r="B57" s="3"/>
      <c r="D57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zoomScale="80" zoomScaleNormal="80" workbookViewId="0">
      <selection activeCell="E5" sqref="E5:F46"/>
    </sheetView>
  </sheetViews>
  <sheetFormatPr defaultColWidth="8.85546875" defaultRowHeight="17.25" x14ac:dyDescent="0.3"/>
  <cols>
    <col min="1" max="1" width="82.5703125" style="13" customWidth="1"/>
    <col min="2" max="2" width="23.42578125" style="42" customWidth="1"/>
    <col min="3" max="3" width="25.42578125" style="12" customWidth="1"/>
    <col min="4" max="16384" width="8.85546875" style="13"/>
  </cols>
  <sheetData>
    <row r="1" spans="1:6" x14ac:dyDescent="0.3">
      <c r="A1" s="91"/>
      <c r="B1" s="49" t="s">
        <v>116</v>
      </c>
      <c r="C1" s="50" t="s">
        <v>116</v>
      </c>
    </row>
    <row r="2" spans="1:6" x14ac:dyDescent="0.3">
      <c r="A2" s="91"/>
      <c r="B2" s="68">
        <v>45292</v>
      </c>
      <c r="C2" s="68">
        <v>44927</v>
      </c>
    </row>
    <row r="3" spans="1:6" x14ac:dyDescent="0.3">
      <c r="A3" s="91"/>
      <c r="B3" s="68">
        <v>45657</v>
      </c>
      <c r="C3" s="69">
        <v>45291</v>
      </c>
    </row>
    <row r="4" spans="1:6" x14ac:dyDescent="0.3">
      <c r="A4" s="14"/>
      <c r="B4" s="74" t="s">
        <v>123</v>
      </c>
      <c r="C4" s="74" t="s">
        <v>124</v>
      </c>
    </row>
    <row r="5" spans="1:6" x14ac:dyDescent="0.3">
      <c r="A5" s="5" t="s">
        <v>24</v>
      </c>
      <c r="B5" s="42">
        <v>2150193837</v>
      </c>
      <c r="C5" s="12">
        <v>1519952227</v>
      </c>
      <c r="E5" s="81"/>
      <c r="F5" s="81"/>
    </row>
    <row r="6" spans="1:6" x14ac:dyDescent="0.3">
      <c r="A6" s="5" t="s">
        <v>49</v>
      </c>
      <c r="C6" s="12">
        <v>116305612</v>
      </c>
      <c r="E6" s="81"/>
      <c r="F6" s="81"/>
    </row>
    <row r="7" spans="1:6" ht="18" thickBot="1" x14ac:dyDescent="0.35">
      <c r="A7" s="5" t="s">
        <v>25</v>
      </c>
      <c r="B7" s="42">
        <v>155649223</v>
      </c>
      <c r="C7" s="12">
        <v>147986263</v>
      </c>
      <c r="E7" s="81"/>
      <c r="F7" s="81"/>
    </row>
    <row r="8" spans="1:6" s="21" customFormat="1" ht="35.25" thickBot="1" x14ac:dyDescent="0.35">
      <c r="A8" s="3" t="s">
        <v>26</v>
      </c>
      <c r="B8" s="43">
        <f>SUM(B5:B7)</f>
        <v>2305843060</v>
      </c>
      <c r="C8" s="43">
        <f>SUM(C5:C7)</f>
        <v>1784244102</v>
      </c>
      <c r="E8" s="81"/>
      <c r="F8" s="81"/>
    </row>
    <row r="9" spans="1:6" x14ac:dyDescent="0.3">
      <c r="A9" s="3"/>
      <c r="B9" s="59"/>
      <c r="C9" s="59"/>
      <c r="E9" s="81"/>
      <c r="F9" s="81"/>
    </row>
    <row r="10" spans="1:6" x14ac:dyDescent="0.3">
      <c r="A10" s="5" t="s">
        <v>27</v>
      </c>
      <c r="B10" s="42">
        <v>-522777473</v>
      </c>
      <c r="C10" s="12">
        <v>-482274405</v>
      </c>
      <c r="E10" s="81"/>
      <c r="F10" s="81"/>
    </row>
    <row r="11" spans="1:6" x14ac:dyDescent="0.3">
      <c r="A11" s="5" t="s">
        <v>28</v>
      </c>
      <c r="B11" s="42">
        <v>-636820190</v>
      </c>
      <c r="C11" s="12">
        <v>-575840029</v>
      </c>
      <c r="E11" s="81"/>
      <c r="F11" s="81"/>
    </row>
    <row r="12" spans="1:6" x14ac:dyDescent="0.3">
      <c r="A12" s="5" t="s">
        <v>44</v>
      </c>
      <c r="B12" s="42">
        <v>-146878851</v>
      </c>
      <c r="C12" s="12">
        <v>-148201016</v>
      </c>
      <c r="E12" s="81"/>
      <c r="F12" s="81"/>
    </row>
    <row r="13" spans="1:6" x14ac:dyDescent="0.3">
      <c r="A13" s="5" t="s">
        <v>29</v>
      </c>
      <c r="B13" s="42">
        <v>-224732303</v>
      </c>
      <c r="C13" s="12">
        <v>-55285137</v>
      </c>
      <c r="E13" s="81"/>
      <c r="F13" s="81"/>
    </row>
    <row r="14" spans="1:6" x14ac:dyDescent="0.3">
      <c r="A14" s="5" t="s">
        <v>30</v>
      </c>
      <c r="B14" s="42">
        <v>-132779302</v>
      </c>
      <c r="C14" s="12">
        <v>-62795302</v>
      </c>
      <c r="E14" s="81"/>
      <c r="F14" s="81"/>
    </row>
    <row r="15" spans="1:6" x14ac:dyDescent="0.3">
      <c r="A15" s="5" t="s">
        <v>31</v>
      </c>
      <c r="B15" s="42">
        <v>-89962659</v>
      </c>
      <c r="C15" s="12">
        <v>-87700544</v>
      </c>
      <c r="E15" s="81"/>
      <c r="F15" s="81"/>
    </row>
    <row r="16" spans="1:6" x14ac:dyDescent="0.3">
      <c r="A16" s="5" t="s">
        <v>50</v>
      </c>
      <c r="B16" s="42">
        <v>17044177</v>
      </c>
      <c r="C16" s="12">
        <v>-10771182</v>
      </c>
      <c r="E16" s="81"/>
      <c r="F16" s="81"/>
    </row>
    <row r="17" spans="1:6" ht="18" thickBot="1" x14ac:dyDescent="0.35">
      <c r="A17" s="5" t="s">
        <v>32</v>
      </c>
      <c r="B17" s="42">
        <v>-198501860</v>
      </c>
      <c r="C17" s="12">
        <v>-242432711</v>
      </c>
      <c r="E17" s="81"/>
      <c r="F17" s="81"/>
    </row>
    <row r="18" spans="1:6" ht="35.25" thickBot="1" x14ac:dyDescent="0.35">
      <c r="A18" s="3" t="s">
        <v>33</v>
      </c>
      <c r="B18" s="43">
        <f>B8+SUM(B10:B17)</f>
        <v>370434599</v>
      </c>
      <c r="C18" s="43">
        <f>C8+SUM(C10:C17)</f>
        <v>118943776</v>
      </c>
      <c r="E18" s="81"/>
      <c r="F18" s="81"/>
    </row>
    <row r="19" spans="1:6" x14ac:dyDescent="0.3">
      <c r="A19" s="5"/>
      <c r="E19" s="81"/>
      <c r="F19" s="81"/>
    </row>
    <row r="20" spans="1:6" x14ac:dyDescent="0.3">
      <c r="A20" s="5" t="s">
        <v>34</v>
      </c>
      <c r="B20" s="42">
        <v>249300337</v>
      </c>
      <c r="C20" s="12">
        <v>458810505</v>
      </c>
      <c r="E20" s="81"/>
      <c r="F20" s="81"/>
    </row>
    <row r="21" spans="1:6" x14ac:dyDescent="0.3">
      <c r="A21" s="5" t="s">
        <v>51</v>
      </c>
      <c r="B21" s="42">
        <v>-249300337</v>
      </c>
      <c r="C21" s="12">
        <v>-458810505</v>
      </c>
      <c r="E21" s="81"/>
      <c r="F21" s="81"/>
    </row>
    <row r="22" spans="1:6" x14ac:dyDescent="0.3">
      <c r="A22" s="5" t="s">
        <v>35</v>
      </c>
      <c r="B22" s="42">
        <v>1877041368</v>
      </c>
      <c r="C22" s="12">
        <v>182449856</v>
      </c>
      <c r="E22" s="81"/>
      <c r="F22" s="81"/>
    </row>
    <row r="23" spans="1:6" x14ac:dyDescent="0.3">
      <c r="A23" s="5" t="s">
        <v>36</v>
      </c>
      <c r="B23" s="42">
        <v>-1877041368</v>
      </c>
      <c r="C23" s="12">
        <v>-182449856</v>
      </c>
      <c r="E23" s="81"/>
      <c r="F23" s="81"/>
    </row>
    <row r="24" spans="1:6" ht="18" thickBot="1" x14ac:dyDescent="0.35">
      <c r="A24" s="5"/>
      <c r="E24" s="81"/>
      <c r="F24" s="81"/>
    </row>
    <row r="25" spans="1:6" ht="18" thickBot="1" x14ac:dyDescent="0.35">
      <c r="A25" s="3" t="s">
        <v>37</v>
      </c>
      <c r="B25" s="43">
        <f>B18+SUM(B20:B23)</f>
        <v>370434599</v>
      </c>
      <c r="C25" s="43">
        <f>C18+SUM(C20:C23)</f>
        <v>118943776</v>
      </c>
      <c r="E25" s="81"/>
      <c r="F25" s="81"/>
    </row>
    <row r="26" spans="1:6" x14ac:dyDescent="0.3">
      <c r="A26" s="5"/>
      <c r="E26" s="81"/>
      <c r="F26" s="81"/>
    </row>
    <row r="27" spans="1:6" x14ac:dyDescent="0.3">
      <c r="A27" s="5" t="s">
        <v>38</v>
      </c>
      <c r="B27" s="42">
        <v>206065379</v>
      </c>
      <c r="C27" s="12">
        <v>257166563</v>
      </c>
      <c r="E27" s="81"/>
      <c r="F27" s="81"/>
    </row>
    <row r="28" spans="1:6" ht="18" thickBot="1" x14ac:dyDescent="0.35">
      <c r="A28" s="5" t="s">
        <v>39</v>
      </c>
      <c r="B28" s="42">
        <v>-112501108</v>
      </c>
      <c r="C28" s="12">
        <v>-162803185</v>
      </c>
      <c r="E28" s="81"/>
      <c r="F28" s="81"/>
    </row>
    <row r="29" spans="1:6" ht="18" thickBot="1" x14ac:dyDescent="0.35">
      <c r="A29" s="3" t="s">
        <v>40</v>
      </c>
      <c r="B29" s="43">
        <f>B28+B27</f>
        <v>93564271</v>
      </c>
      <c r="C29" s="43">
        <f>C28+C27</f>
        <v>94363378</v>
      </c>
      <c r="E29" s="81"/>
      <c r="F29" s="81"/>
    </row>
    <row r="30" spans="1:6" ht="18" thickBot="1" x14ac:dyDescent="0.35">
      <c r="A30" s="5"/>
      <c r="E30" s="81"/>
      <c r="F30" s="81"/>
    </row>
    <row r="31" spans="1:6" ht="18" thickBot="1" x14ac:dyDescent="0.35">
      <c r="A31" s="3" t="s">
        <v>41</v>
      </c>
      <c r="B31" s="43">
        <f>B25+B29</f>
        <v>463998870</v>
      </c>
      <c r="C31" s="43">
        <f>C25+C29</f>
        <v>213307154</v>
      </c>
      <c r="E31" s="81"/>
      <c r="F31" s="81"/>
    </row>
    <row r="32" spans="1:6" x14ac:dyDescent="0.3">
      <c r="A32" s="5"/>
      <c r="E32" s="81"/>
      <c r="F32" s="81"/>
    </row>
    <row r="33" spans="1:6" x14ac:dyDescent="0.3">
      <c r="A33" s="5" t="s">
        <v>42</v>
      </c>
      <c r="B33" s="42">
        <v>-72575576</v>
      </c>
      <c r="C33" s="12">
        <v>-14772988</v>
      </c>
      <c r="E33" s="81"/>
      <c r="F33" s="81"/>
    </row>
    <row r="34" spans="1:6" ht="18" thickBot="1" x14ac:dyDescent="0.35">
      <c r="A34" s="5"/>
      <c r="E34" s="81"/>
      <c r="F34" s="81"/>
    </row>
    <row r="35" spans="1:6" ht="18" thickBot="1" x14ac:dyDescent="0.35">
      <c r="A35" s="19" t="s">
        <v>58</v>
      </c>
      <c r="B35" s="43">
        <f>B33+B31</f>
        <v>391423294</v>
      </c>
      <c r="C35" s="43">
        <f>C33+C31</f>
        <v>198534166</v>
      </c>
      <c r="E35" s="81"/>
      <c r="F35" s="81"/>
    </row>
    <row r="36" spans="1:6" x14ac:dyDescent="0.3">
      <c r="A36" s="5" t="s">
        <v>54</v>
      </c>
      <c r="B36" s="42">
        <v>384697138</v>
      </c>
      <c r="C36" s="17">
        <v>193653608</v>
      </c>
      <c r="E36" s="81"/>
      <c r="F36" s="81"/>
    </row>
    <row r="37" spans="1:6" x14ac:dyDescent="0.3">
      <c r="A37" s="5" t="s">
        <v>55</v>
      </c>
      <c r="B37" s="42">
        <v>6726156</v>
      </c>
      <c r="C37" s="17">
        <v>4880558</v>
      </c>
      <c r="E37" s="81"/>
      <c r="F37" s="81"/>
    </row>
    <row r="38" spans="1:6" x14ac:dyDescent="0.3">
      <c r="A38" s="10" t="s">
        <v>100</v>
      </c>
      <c r="B38" s="41">
        <v>188381504</v>
      </c>
      <c r="C38" s="15">
        <v>188381504</v>
      </c>
      <c r="E38" s="81"/>
      <c r="F38" s="81"/>
    </row>
    <row r="39" spans="1:6" x14ac:dyDescent="0.3">
      <c r="A39" s="19" t="s">
        <v>59</v>
      </c>
      <c r="B39" s="44"/>
      <c r="C39" s="18"/>
      <c r="E39" s="81"/>
      <c r="F39" s="81"/>
    </row>
    <row r="40" spans="1:6" x14ac:dyDescent="0.3">
      <c r="A40" s="11" t="s">
        <v>60</v>
      </c>
      <c r="B40" s="44">
        <v>2.08</v>
      </c>
      <c r="C40" s="18">
        <v>1.05</v>
      </c>
      <c r="E40" s="81"/>
      <c r="F40" s="81"/>
    </row>
    <row r="41" spans="1:6" x14ac:dyDescent="0.3">
      <c r="A41" s="11" t="s">
        <v>61</v>
      </c>
      <c r="C41" s="17"/>
      <c r="E41" s="81"/>
      <c r="F41" s="81"/>
    </row>
    <row r="42" spans="1:6" x14ac:dyDescent="0.3">
      <c r="A42" s="10" t="s">
        <v>62</v>
      </c>
      <c r="B42" s="42">
        <v>2069849</v>
      </c>
      <c r="C42" s="17">
        <v>4334050</v>
      </c>
      <c r="E42" s="81"/>
      <c r="F42" s="81"/>
    </row>
    <row r="43" spans="1:6" ht="18" thickBot="1" x14ac:dyDescent="0.35">
      <c r="A43" s="22" t="s">
        <v>47</v>
      </c>
      <c r="B43" s="42">
        <v>570672</v>
      </c>
      <c r="C43" s="12">
        <v>7017130</v>
      </c>
      <c r="E43" s="81"/>
      <c r="F43" s="81"/>
    </row>
    <row r="44" spans="1:6" ht="18" thickBot="1" x14ac:dyDescent="0.35">
      <c r="A44" s="19" t="s">
        <v>43</v>
      </c>
      <c r="B44" s="43">
        <f>B35+B42+B43</f>
        <v>394063815</v>
      </c>
      <c r="C44" s="43">
        <f>C35+C42+C43</f>
        <v>209885346</v>
      </c>
      <c r="E44" s="81"/>
      <c r="F44" s="81"/>
    </row>
    <row r="45" spans="1:6" x14ac:dyDescent="0.3">
      <c r="A45" s="1" t="s">
        <v>54</v>
      </c>
      <c r="B45" s="41">
        <v>387112968</v>
      </c>
      <c r="C45" s="70">
        <v>203250506</v>
      </c>
      <c r="E45" s="81"/>
      <c r="F45" s="81"/>
    </row>
    <row r="46" spans="1:6" x14ac:dyDescent="0.3">
      <c r="A46" s="1" t="s">
        <v>55</v>
      </c>
      <c r="B46" s="42">
        <v>6950847</v>
      </c>
      <c r="C46" s="71">
        <v>6634840</v>
      </c>
      <c r="E46" s="81"/>
      <c r="F46" s="81"/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topLeftCell="C2" zoomScale="90" zoomScaleNormal="90" workbookViewId="0">
      <selection activeCell="L9" sqref="L9"/>
    </sheetView>
  </sheetViews>
  <sheetFormatPr defaultColWidth="8.85546875" defaultRowHeight="17.25" x14ac:dyDescent="0.3"/>
  <cols>
    <col min="1" max="1" width="48.140625" style="39" customWidth="1"/>
    <col min="2" max="2" width="21" style="45" customWidth="1"/>
    <col min="3" max="3" width="17.85546875" style="45" customWidth="1"/>
    <col min="4" max="4" width="15.85546875" style="45" customWidth="1"/>
    <col min="5" max="5" width="18" style="45" customWidth="1"/>
    <col min="6" max="6" width="18.5703125" style="45" customWidth="1"/>
    <col min="7" max="7" width="19.140625" style="45" customWidth="1"/>
    <col min="8" max="8" width="18.42578125" style="45" customWidth="1"/>
    <col min="9" max="9" width="20.5703125" style="45" customWidth="1"/>
    <col min="10" max="13" width="8.85546875" style="39"/>
    <col min="14" max="14" width="5.5703125" style="39" customWidth="1"/>
    <col min="15" max="15" width="4.140625" style="39" customWidth="1"/>
    <col min="16" max="16" width="22.42578125" style="39" customWidth="1"/>
    <col min="17" max="16384" width="8.85546875" style="39"/>
  </cols>
  <sheetData>
    <row r="1" spans="1:17" s="64" customFormat="1" ht="51.75" x14ac:dyDescent="0.3">
      <c r="A1" s="47"/>
      <c r="B1" s="51" t="s">
        <v>63</v>
      </c>
      <c r="C1" s="51" t="s">
        <v>109</v>
      </c>
      <c r="D1" s="51" t="s">
        <v>64</v>
      </c>
      <c r="E1" s="51" t="s">
        <v>14</v>
      </c>
      <c r="F1" s="52" t="s">
        <v>15</v>
      </c>
      <c r="G1" s="52" t="s">
        <v>110</v>
      </c>
      <c r="H1" s="52" t="s">
        <v>66</v>
      </c>
      <c r="I1" s="51" t="s">
        <v>67</v>
      </c>
    </row>
    <row r="2" spans="1:17" s="64" customFormat="1" ht="16.5" customHeight="1" x14ac:dyDescent="0.3">
      <c r="A2" s="61"/>
      <c r="B2" s="60"/>
      <c r="C2" s="60"/>
      <c r="D2" s="60" t="s">
        <v>65</v>
      </c>
      <c r="E2" s="60"/>
      <c r="F2" s="62"/>
      <c r="G2" s="60"/>
      <c r="H2" s="62"/>
      <c r="I2" s="62"/>
    </row>
    <row r="3" spans="1:17" s="64" customFormat="1" ht="16.5" customHeight="1" x14ac:dyDescent="0.3">
      <c r="A3" s="61"/>
      <c r="B3" s="55"/>
      <c r="C3" s="55"/>
      <c r="D3" s="55"/>
      <c r="E3" s="55"/>
      <c r="F3" s="56"/>
      <c r="G3" s="55"/>
      <c r="H3" s="55"/>
      <c r="I3" s="56"/>
    </row>
    <row r="4" spans="1:17" s="64" customFormat="1" ht="16.5" customHeight="1" x14ac:dyDescent="0.3">
      <c r="A4" s="72" t="s">
        <v>127</v>
      </c>
      <c r="B4" s="31">
        <v>1883815040</v>
      </c>
      <c r="C4" s="31">
        <v>441418396</v>
      </c>
      <c r="D4" s="31">
        <v>247478865</v>
      </c>
      <c r="E4" s="31">
        <v>1265796861</v>
      </c>
      <c r="F4" s="52">
        <v>258778793</v>
      </c>
      <c r="G4" s="52">
        <v>19932259</v>
      </c>
      <c r="H4" s="51">
        <v>82818034</v>
      </c>
      <c r="I4" s="52">
        <f>SUM(B4:H4)</f>
        <v>4200038248</v>
      </c>
      <c r="J4" s="82"/>
      <c r="K4" s="82"/>
      <c r="L4" s="82"/>
      <c r="M4" s="82"/>
      <c r="N4" s="82"/>
      <c r="O4" s="82"/>
      <c r="P4" s="82"/>
      <c r="Q4" s="82"/>
    </row>
    <row r="5" spans="1:17" s="64" customFormat="1" ht="16.5" customHeight="1" x14ac:dyDescent="0.3">
      <c r="A5" s="73" t="s">
        <v>117</v>
      </c>
      <c r="B5" s="84"/>
      <c r="C5" s="84"/>
      <c r="D5" s="84"/>
      <c r="E5" s="84"/>
      <c r="F5" s="85">
        <v>193653608</v>
      </c>
      <c r="G5" s="85"/>
      <c r="H5" s="65">
        <v>4880558</v>
      </c>
      <c r="I5" s="85">
        <f>SUM(F5:H5)</f>
        <v>198534166</v>
      </c>
      <c r="J5" s="82"/>
      <c r="K5" s="82"/>
      <c r="L5" s="82"/>
      <c r="M5" s="82"/>
      <c r="N5" s="82"/>
      <c r="O5" s="82"/>
      <c r="P5" s="82"/>
      <c r="Q5" s="82"/>
    </row>
    <row r="6" spans="1:17" s="64" customFormat="1" ht="16.5" customHeight="1" x14ac:dyDescent="0.3">
      <c r="A6" s="73" t="s">
        <v>62</v>
      </c>
      <c r="B6" s="84"/>
      <c r="C6" s="84"/>
      <c r="D6" s="84"/>
      <c r="E6" s="84"/>
      <c r="F6" s="86">
        <v>4334050</v>
      </c>
      <c r="G6" s="85"/>
      <c r="H6" s="65"/>
      <c r="I6" s="85">
        <f t="shared" ref="I6:I12" si="0">SUM(F6:H6)</f>
        <v>4334050</v>
      </c>
      <c r="J6" s="82"/>
      <c r="K6" s="82"/>
      <c r="L6" s="82"/>
      <c r="M6" s="82"/>
      <c r="N6" s="82"/>
      <c r="O6" s="82"/>
      <c r="P6" s="82"/>
      <c r="Q6" s="82"/>
    </row>
    <row r="7" spans="1:17" s="64" customFormat="1" ht="16.5" customHeight="1" x14ac:dyDescent="0.3">
      <c r="A7" s="73"/>
      <c r="B7" s="84"/>
      <c r="C7" s="84"/>
      <c r="D7" s="84"/>
      <c r="E7" s="84"/>
      <c r="F7" s="87">
        <f>F5+F6</f>
        <v>197987658</v>
      </c>
      <c r="G7" s="87"/>
      <c r="H7" s="87">
        <f>H5+H6</f>
        <v>4880558</v>
      </c>
      <c r="I7" s="88">
        <f t="shared" si="0"/>
        <v>202868216</v>
      </c>
      <c r="J7" s="82"/>
      <c r="K7" s="82"/>
      <c r="L7" s="82"/>
      <c r="M7" s="82"/>
      <c r="N7" s="82"/>
      <c r="O7" s="82"/>
      <c r="P7" s="82"/>
      <c r="Q7" s="82"/>
    </row>
    <row r="8" spans="1:17" s="64" customFormat="1" ht="16.5" customHeight="1" x14ac:dyDescent="0.3">
      <c r="A8" s="73" t="s">
        <v>89</v>
      </c>
      <c r="B8" s="84"/>
      <c r="C8" s="84"/>
      <c r="D8" s="84"/>
      <c r="E8" s="84"/>
      <c r="F8" s="86">
        <v>-10344066</v>
      </c>
      <c r="G8" s="86"/>
      <c r="H8" s="86"/>
      <c r="I8" s="86">
        <v>-10344066</v>
      </c>
      <c r="J8" s="82"/>
      <c r="K8" s="82"/>
      <c r="L8" s="82"/>
      <c r="M8" s="82"/>
      <c r="N8" s="82"/>
      <c r="O8" s="82"/>
      <c r="P8" s="82"/>
      <c r="Q8" s="82"/>
    </row>
    <row r="9" spans="1:17" s="64" customFormat="1" ht="16.5" customHeight="1" x14ac:dyDescent="0.3">
      <c r="A9" s="73" t="s">
        <v>90</v>
      </c>
      <c r="B9" s="84"/>
      <c r="C9" s="84"/>
      <c r="D9" s="84"/>
      <c r="E9" s="84"/>
      <c r="F9" s="86">
        <v>10344066</v>
      </c>
      <c r="G9" s="86"/>
      <c r="H9" s="86"/>
      <c r="I9" s="86">
        <v>10344066</v>
      </c>
      <c r="J9" s="82"/>
      <c r="K9" s="82"/>
      <c r="L9" s="82"/>
      <c r="M9" s="82"/>
      <c r="N9" s="82"/>
      <c r="O9" s="82"/>
      <c r="P9" s="82"/>
      <c r="Q9" s="82"/>
    </row>
    <row r="10" spans="1:17" s="64" customFormat="1" ht="16.5" customHeight="1" x14ac:dyDescent="0.3">
      <c r="A10" s="73" t="s">
        <v>119</v>
      </c>
      <c r="B10" s="84"/>
      <c r="C10" s="84"/>
      <c r="D10" s="84"/>
      <c r="E10" s="84"/>
      <c r="F10" s="86"/>
      <c r="G10" s="86"/>
      <c r="H10" s="86"/>
      <c r="I10" s="85"/>
      <c r="J10" s="82"/>
      <c r="K10" s="82"/>
      <c r="L10" s="82"/>
      <c r="M10" s="82"/>
      <c r="N10" s="82"/>
      <c r="O10" s="82"/>
      <c r="P10" s="82"/>
      <c r="Q10" s="82"/>
    </row>
    <row r="11" spans="1:17" s="64" customFormat="1" ht="16.5" customHeight="1" x14ac:dyDescent="0.3">
      <c r="A11" s="73" t="s">
        <v>101</v>
      </c>
      <c r="B11" s="84"/>
      <c r="C11" s="84"/>
      <c r="D11" s="84"/>
      <c r="E11" s="84"/>
      <c r="F11" s="86">
        <v>-131867053</v>
      </c>
      <c r="G11" s="85"/>
      <c r="H11" s="65"/>
      <c r="I11" s="85">
        <f t="shared" si="0"/>
        <v>-131867053</v>
      </c>
      <c r="J11" s="82"/>
      <c r="K11" s="82"/>
      <c r="L11" s="82"/>
      <c r="M11" s="82"/>
      <c r="N11" s="82"/>
      <c r="O11" s="82"/>
      <c r="P11" s="82"/>
      <c r="Q11" s="82"/>
    </row>
    <row r="12" spans="1:17" s="64" customFormat="1" ht="16.5" customHeight="1" x14ac:dyDescent="0.3">
      <c r="A12" s="24" t="s">
        <v>110</v>
      </c>
      <c r="B12" s="84"/>
      <c r="C12" s="84"/>
      <c r="D12" s="84"/>
      <c r="E12" s="84"/>
      <c r="F12" s="79"/>
      <c r="G12" s="79">
        <v>-10446485</v>
      </c>
      <c r="H12" s="79">
        <v>17463615</v>
      </c>
      <c r="I12" s="85">
        <f t="shared" si="0"/>
        <v>7017130</v>
      </c>
      <c r="J12" s="82"/>
      <c r="K12" s="82"/>
      <c r="L12" s="82"/>
      <c r="M12" s="82"/>
      <c r="N12" s="82"/>
      <c r="O12" s="82"/>
      <c r="P12" s="82"/>
      <c r="Q12" s="82"/>
    </row>
    <row r="13" spans="1:17" s="64" customFormat="1" ht="16.5" customHeight="1" x14ac:dyDescent="0.3">
      <c r="A13" s="72" t="s">
        <v>126</v>
      </c>
      <c r="B13" s="89">
        <v>1883815040</v>
      </c>
      <c r="C13" s="89">
        <v>441418396</v>
      </c>
      <c r="D13" s="89">
        <v>247478865</v>
      </c>
      <c r="E13" s="89">
        <v>1265796861</v>
      </c>
      <c r="F13" s="66">
        <f>F4+F7+F12+F11</f>
        <v>324899398</v>
      </c>
      <c r="G13" s="66">
        <f t="shared" ref="G13:I13" si="1">G4+G7+G12+G11</f>
        <v>9485774</v>
      </c>
      <c r="H13" s="66">
        <f t="shared" si="1"/>
        <v>105162207</v>
      </c>
      <c r="I13" s="66">
        <f t="shared" si="1"/>
        <v>4278056541</v>
      </c>
      <c r="J13" s="82"/>
      <c r="K13" s="82"/>
      <c r="L13" s="82"/>
      <c r="M13" s="82"/>
      <c r="N13" s="82"/>
      <c r="O13" s="82"/>
      <c r="P13" s="82"/>
      <c r="Q13" s="82"/>
    </row>
    <row r="14" spans="1:17" s="64" customFormat="1" ht="16.5" customHeight="1" x14ac:dyDescent="0.3">
      <c r="A14" s="73" t="s">
        <v>117</v>
      </c>
      <c r="B14" s="86"/>
      <c r="C14" s="86"/>
      <c r="D14" s="86"/>
      <c r="E14" s="86"/>
      <c r="F14" s="65">
        <v>384697138</v>
      </c>
      <c r="G14" s="65"/>
      <c r="H14" s="65">
        <v>6726156</v>
      </c>
      <c r="I14" s="65">
        <f t="shared" ref="I14:I19" si="2">SUM(B14:H14)</f>
        <v>391423294</v>
      </c>
      <c r="J14" s="82"/>
      <c r="K14" s="82"/>
      <c r="L14" s="82"/>
      <c r="M14" s="82"/>
      <c r="N14" s="82"/>
      <c r="O14" s="82"/>
      <c r="P14" s="82"/>
      <c r="Q14" s="82"/>
    </row>
    <row r="15" spans="1:17" s="64" customFormat="1" ht="16.5" customHeight="1" x14ac:dyDescent="0.3">
      <c r="A15" s="73" t="s">
        <v>62</v>
      </c>
      <c r="B15" s="86"/>
      <c r="C15" s="86"/>
      <c r="D15" s="86"/>
      <c r="E15" s="86"/>
      <c r="F15" s="65">
        <v>2069849</v>
      </c>
      <c r="G15" s="65"/>
      <c r="H15" s="65"/>
      <c r="I15" s="65">
        <f t="shared" si="2"/>
        <v>2069849</v>
      </c>
      <c r="J15" s="82"/>
      <c r="K15" s="82"/>
      <c r="L15" s="82"/>
      <c r="M15" s="82"/>
      <c r="N15" s="82"/>
      <c r="O15" s="82"/>
      <c r="P15" s="82"/>
      <c r="Q15" s="82"/>
    </row>
    <row r="16" spans="1:17" s="64" customFormat="1" ht="16.5" customHeight="1" x14ac:dyDescent="0.3">
      <c r="A16" s="73"/>
      <c r="B16" s="86"/>
      <c r="C16" s="86"/>
      <c r="D16" s="86"/>
      <c r="E16" s="86"/>
      <c r="F16" s="87">
        <f>F14+F15</f>
        <v>386766987</v>
      </c>
      <c r="G16" s="87"/>
      <c r="H16" s="87">
        <f t="shared" ref="H16" si="3">H14+H15</f>
        <v>6726156</v>
      </c>
      <c r="I16" s="79">
        <f t="shared" si="2"/>
        <v>393493143</v>
      </c>
      <c r="J16" s="82"/>
      <c r="K16" s="82"/>
      <c r="L16" s="82"/>
      <c r="M16" s="82"/>
      <c r="N16" s="82"/>
      <c r="O16" s="82"/>
      <c r="P16" s="82"/>
      <c r="Q16" s="82"/>
    </row>
    <row r="17" spans="1:17" s="64" customFormat="1" ht="16.5" customHeight="1" x14ac:dyDescent="0.3">
      <c r="A17" s="73" t="s">
        <v>119</v>
      </c>
      <c r="B17" s="86"/>
      <c r="C17" s="86"/>
      <c r="D17" s="86"/>
      <c r="E17" s="86"/>
      <c r="F17" s="90"/>
      <c r="G17" s="90"/>
      <c r="H17" s="84"/>
      <c r="I17" s="65"/>
      <c r="J17" s="82"/>
      <c r="K17" s="82"/>
      <c r="L17" s="82"/>
      <c r="M17" s="82"/>
      <c r="N17" s="82"/>
      <c r="O17" s="82"/>
      <c r="P17" s="82"/>
      <c r="Q17" s="82"/>
    </row>
    <row r="18" spans="1:17" s="64" customFormat="1" ht="16.5" customHeight="1" x14ac:dyDescent="0.3">
      <c r="A18" s="73" t="s">
        <v>118</v>
      </c>
      <c r="B18" s="86"/>
      <c r="C18" s="86"/>
      <c r="D18" s="86"/>
      <c r="E18" s="86"/>
      <c r="F18" s="84">
        <v>-65933526</v>
      </c>
      <c r="G18" s="89"/>
      <c r="H18" s="89"/>
      <c r="I18" s="65">
        <f t="shared" si="2"/>
        <v>-65933526</v>
      </c>
      <c r="J18" s="82"/>
      <c r="K18" s="82"/>
      <c r="L18" s="82"/>
      <c r="M18" s="82"/>
      <c r="N18" s="82"/>
      <c r="O18" s="82"/>
      <c r="P18" s="82"/>
      <c r="Q18" s="82"/>
    </row>
    <row r="19" spans="1:17" ht="16.5" customHeight="1" x14ac:dyDescent="0.3">
      <c r="A19" s="24" t="s">
        <v>110</v>
      </c>
      <c r="B19" s="86"/>
      <c r="C19" s="86"/>
      <c r="D19" s="86"/>
      <c r="E19" s="86"/>
      <c r="F19" s="84">
        <v>-90840</v>
      </c>
      <c r="G19" s="84">
        <v>436821</v>
      </c>
      <c r="H19" s="84">
        <v>224691</v>
      </c>
      <c r="I19" s="65">
        <f t="shared" si="2"/>
        <v>570672</v>
      </c>
      <c r="J19" s="82"/>
      <c r="K19" s="82"/>
      <c r="L19" s="82"/>
      <c r="M19" s="82"/>
      <c r="N19" s="82"/>
      <c r="O19" s="82"/>
      <c r="P19" s="82"/>
      <c r="Q19" s="82"/>
    </row>
    <row r="20" spans="1:17" ht="16.5" customHeight="1" x14ac:dyDescent="0.3">
      <c r="A20" s="72" t="s">
        <v>125</v>
      </c>
      <c r="B20" s="31">
        <v>1883815040</v>
      </c>
      <c r="C20" s="31">
        <v>441418396</v>
      </c>
      <c r="D20" s="31">
        <v>247478865</v>
      </c>
      <c r="E20" s="31">
        <v>1265796861</v>
      </c>
      <c r="F20" s="31">
        <f>F13+F16+F18+F19</f>
        <v>645642019</v>
      </c>
      <c r="G20" s="31">
        <f>G13+G19</f>
        <v>9922595</v>
      </c>
      <c r="H20" s="31">
        <f>H13+H16+H19</f>
        <v>112113054</v>
      </c>
      <c r="I20" s="31">
        <f>I13+I16+I18+I19</f>
        <v>4606186830</v>
      </c>
      <c r="J20" s="82"/>
      <c r="K20" s="82"/>
      <c r="L20" s="82"/>
      <c r="M20" s="82"/>
      <c r="N20" s="82"/>
      <c r="O20" s="82"/>
      <c r="P20" s="82"/>
      <c r="Q20" s="82"/>
    </row>
    <row r="22" spans="1:17" x14ac:dyDescent="0.3">
      <c r="A22" s="7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0"/>
  <sheetViews>
    <sheetView zoomScale="80" zoomScaleNormal="80" workbookViewId="0">
      <selection activeCell="F52" sqref="F52"/>
    </sheetView>
  </sheetViews>
  <sheetFormatPr defaultRowHeight="17.25" x14ac:dyDescent="0.3"/>
  <cols>
    <col min="2" max="2" width="64.85546875" style="24" customWidth="1"/>
    <col min="3" max="4" width="27.85546875" style="24" customWidth="1"/>
  </cols>
  <sheetData>
    <row r="1" spans="1:7" x14ac:dyDescent="0.25">
      <c r="A1" s="46"/>
      <c r="B1" s="47"/>
      <c r="C1" s="75" t="s">
        <v>116</v>
      </c>
      <c r="D1" s="75" t="s">
        <v>116</v>
      </c>
    </row>
    <row r="2" spans="1:7" x14ac:dyDescent="0.25">
      <c r="A2" s="46"/>
      <c r="B2" s="47"/>
      <c r="C2" s="76">
        <v>45292</v>
      </c>
      <c r="D2" s="76">
        <v>44927</v>
      </c>
    </row>
    <row r="3" spans="1:7" x14ac:dyDescent="0.25">
      <c r="A3" s="46"/>
      <c r="B3" s="29"/>
      <c r="C3" s="77">
        <v>45657</v>
      </c>
      <c r="D3" s="77">
        <v>45291</v>
      </c>
    </row>
    <row r="4" spans="1:7" x14ac:dyDescent="0.25">
      <c r="A4" s="67"/>
      <c r="B4" s="29"/>
      <c r="C4" s="74" t="s">
        <v>123</v>
      </c>
      <c r="D4" s="74" t="s">
        <v>124</v>
      </c>
    </row>
    <row r="5" spans="1:7" x14ac:dyDescent="0.25">
      <c r="A5" s="46"/>
      <c r="B5" s="47" t="s">
        <v>41</v>
      </c>
      <c r="C5" s="31">
        <v>463998870</v>
      </c>
      <c r="D5" s="31">
        <v>213307154</v>
      </c>
      <c r="F5" s="83"/>
      <c r="G5" s="83"/>
    </row>
    <row r="6" spans="1:7" x14ac:dyDescent="0.25">
      <c r="A6" s="46"/>
      <c r="B6" s="47"/>
      <c r="C6" s="37"/>
      <c r="D6" s="37"/>
      <c r="F6" s="83"/>
      <c r="G6" s="83"/>
    </row>
    <row r="7" spans="1:7" x14ac:dyDescent="0.25">
      <c r="A7" s="46"/>
      <c r="B7" s="25" t="s">
        <v>68</v>
      </c>
      <c r="C7" s="37"/>
      <c r="D7" s="37"/>
      <c r="F7" s="83"/>
      <c r="G7" s="83"/>
    </row>
    <row r="8" spans="1:7" x14ac:dyDescent="0.25">
      <c r="A8" s="46"/>
      <c r="B8" s="25"/>
      <c r="C8" s="30"/>
      <c r="D8" s="30"/>
      <c r="F8" s="83"/>
      <c r="G8" s="83"/>
    </row>
    <row r="9" spans="1:7" x14ac:dyDescent="0.25">
      <c r="A9" s="46"/>
      <c r="B9" s="46" t="s">
        <v>27</v>
      </c>
      <c r="C9" s="35">
        <v>522777473</v>
      </c>
      <c r="D9" s="35">
        <v>482115949</v>
      </c>
      <c r="F9" s="83"/>
      <c r="G9" s="83"/>
    </row>
    <row r="10" spans="1:7" x14ac:dyDescent="0.25">
      <c r="A10" s="46"/>
      <c r="B10" t="s">
        <v>69</v>
      </c>
      <c r="C10" s="35">
        <v>181501</v>
      </c>
      <c r="D10" s="35">
        <v>-123138</v>
      </c>
      <c r="F10" s="83"/>
      <c r="G10" s="83"/>
    </row>
    <row r="11" spans="1:7" x14ac:dyDescent="0.25">
      <c r="A11" s="46"/>
      <c r="B11" t="s">
        <v>70</v>
      </c>
      <c r="C11" s="35">
        <v>-18602405</v>
      </c>
      <c r="D11" s="35">
        <v>2858113</v>
      </c>
      <c r="F11" s="83"/>
      <c r="G11" s="83"/>
    </row>
    <row r="12" spans="1:7" ht="35.25" customHeight="1" x14ac:dyDescent="0.25">
      <c r="A12" s="46"/>
      <c r="B12" s="57" t="s">
        <v>71</v>
      </c>
      <c r="C12" s="35">
        <v>-105360400</v>
      </c>
      <c r="D12" s="35">
        <v>-113957081</v>
      </c>
      <c r="F12" s="83"/>
      <c r="G12" s="83"/>
    </row>
    <row r="13" spans="1:7" ht="17.45" customHeight="1" x14ac:dyDescent="0.25">
      <c r="A13" s="46"/>
      <c r="B13" t="s">
        <v>97</v>
      </c>
      <c r="C13" s="35">
        <v>-127698456</v>
      </c>
      <c r="D13" s="35">
        <v>-145223075</v>
      </c>
      <c r="F13" s="83"/>
      <c r="G13" s="83"/>
    </row>
    <row r="14" spans="1:7" x14ac:dyDescent="0.25">
      <c r="A14" s="46"/>
      <c r="B14" t="s">
        <v>72</v>
      </c>
      <c r="C14" s="35">
        <v>1434719</v>
      </c>
      <c r="D14" s="35">
        <v>126282</v>
      </c>
      <c r="F14" s="83"/>
      <c r="G14" s="83"/>
    </row>
    <row r="15" spans="1:7" x14ac:dyDescent="0.25">
      <c r="A15" s="46"/>
      <c r="B15" t="s">
        <v>106</v>
      </c>
      <c r="C15" s="35">
        <v>11034501</v>
      </c>
      <c r="D15" s="35">
        <v>8499713</v>
      </c>
      <c r="F15" s="83"/>
      <c r="G15" s="83"/>
    </row>
    <row r="16" spans="1:7" x14ac:dyDescent="0.25">
      <c r="A16" s="46"/>
      <c r="B16" t="s">
        <v>105</v>
      </c>
      <c r="C16" s="35">
        <v>-5782554</v>
      </c>
      <c r="D16" s="35">
        <v>109399125</v>
      </c>
      <c r="F16" s="83"/>
      <c r="G16" s="83"/>
    </row>
    <row r="17" spans="1:7" x14ac:dyDescent="0.25">
      <c r="A17" s="67"/>
      <c r="B17" t="s">
        <v>120</v>
      </c>
      <c r="C17" s="35">
        <v>2903726</v>
      </c>
      <c r="D17" s="35">
        <v>12567496</v>
      </c>
      <c r="F17" s="83"/>
      <c r="G17" s="83"/>
    </row>
    <row r="18" spans="1:7" x14ac:dyDescent="0.25">
      <c r="A18" s="67"/>
      <c r="B18" t="s">
        <v>121</v>
      </c>
      <c r="C18" s="35">
        <v>7912950</v>
      </c>
      <c r="D18" s="35">
        <v>7229380</v>
      </c>
      <c r="F18" s="83"/>
      <c r="G18" s="83"/>
    </row>
    <row r="19" spans="1:7" x14ac:dyDescent="0.25">
      <c r="A19" s="46"/>
      <c r="B19" t="s">
        <v>73</v>
      </c>
      <c r="C19" s="35">
        <v>-71593278</v>
      </c>
      <c r="D19" s="35">
        <v>-58852437</v>
      </c>
      <c r="F19" s="83"/>
      <c r="G19" s="83"/>
    </row>
    <row r="20" spans="1:7" x14ac:dyDescent="0.25">
      <c r="A20" s="46"/>
      <c r="B20" t="s">
        <v>74</v>
      </c>
      <c r="C20" s="35">
        <v>157012400</v>
      </c>
      <c r="D20" s="35">
        <v>103655823</v>
      </c>
      <c r="F20" s="83"/>
      <c r="G20" s="83"/>
    </row>
    <row r="21" spans="1:7" x14ac:dyDescent="0.25">
      <c r="A21" s="46"/>
      <c r="B21" t="s">
        <v>75</v>
      </c>
      <c r="C21" s="35">
        <v>-9426022</v>
      </c>
      <c r="D21" s="35">
        <v>8768915</v>
      </c>
      <c r="F21" s="83"/>
      <c r="G21" s="83"/>
    </row>
    <row r="22" spans="1:7" x14ac:dyDescent="0.25">
      <c r="A22" s="46"/>
      <c r="B22" t="s">
        <v>98</v>
      </c>
      <c r="C22" s="35">
        <v>-143802</v>
      </c>
      <c r="D22" s="35">
        <v>-330244</v>
      </c>
      <c r="F22" s="83"/>
      <c r="G22" s="83"/>
    </row>
    <row r="23" spans="1:7" ht="17.45" customHeight="1" x14ac:dyDescent="0.25">
      <c r="A23" s="46"/>
      <c r="B23" s="47" t="s">
        <v>76</v>
      </c>
      <c r="C23" s="34">
        <f>SUM(C5:C22)</f>
        <v>828649223</v>
      </c>
      <c r="D23" s="34">
        <f>SUM(D5:D22)</f>
        <v>630041975</v>
      </c>
      <c r="F23" s="83"/>
      <c r="G23" s="83"/>
    </row>
    <row r="24" spans="1:7" x14ac:dyDescent="0.25">
      <c r="A24" s="46"/>
      <c r="B24" s="46"/>
      <c r="C24" s="23"/>
      <c r="D24" s="23"/>
      <c r="F24" s="83"/>
      <c r="G24" s="83"/>
    </row>
    <row r="25" spans="1:7" x14ac:dyDescent="0.25">
      <c r="A25" s="46"/>
      <c r="B25" s="46"/>
      <c r="C25" s="27"/>
      <c r="D25" s="27"/>
      <c r="F25" s="83"/>
      <c r="G25" s="83"/>
    </row>
    <row r="26" spans="1:7" x14ac:dyDescent="0.25">
      <c r="A26" s="46"/>
      <c r="B26" s="46" t="s">
        <v>77</v>
      </c>
      <c r="C26" s="85">
        <v>-142582439</v>
      </c>
      <c r="D26" s="85">
        <v>-119184119</v>
      </c>
      <c r="F26" s="83"/>
      <c r="G26" s="83"/>
    </row>
    <row r="27" spans="1:7" x14ac:dyDescent="0.25">
      <c r="A27" s="46"/>
      <c r="B27" s="46" t="s">
        <v>78</v>
      </c>
      <c r="C27" s="85">
        <v>58919574</v>
      </c>
      <c r="D27" s="35">
        <v>20665143</v>
      </c>
      <c r="F27" s="83"/>
      <c r="G27" s="83"/>
    </row>
    <row r="28" spans="1:7" x14ac:dyDescent="0.25">
      <c r="A28" s="46"/>
      <c r="B28" s="46" t="s">
        <v>79</v>
      </c>
      <c r="C28" s="35">
        <v>132545144</v>
      </c>
      <c r="D28" s="35">
        <v>71559984</v>
      </c>
      <c r="F28" s="83"/>
      <c r="G28" s="83"/>
    </row>
    <row r="29" spans="1:7" x14ac:dyDescent="0.25">
      <c r="A29" s="46"/>
      <c r="B29" s="47" t="s">
        <v>80</v>
      </c>
      <c r="C29" s="32">
        <f>C23+C26+C27+C28</f>
        <v>877531502</v>
      </c>
      <c r="D29" s="32">
        <f>D23+D26+D27+D28</f>
        <v>603082983</v>
      </c>
      <c r="F29" s="83"/>
      <c r="G29" s="83"/>
    </row>
    <row r="30" spans="1:7" x14ac:dyDescent="0.25">
      <c r="A30" s="46"/>
      <c r="B30" s="46"/>
      <c r="C30" s="37"/>
      <c r="D30" s="37"/>
      <c r="F30" s="83"/>
      <c r="G30" s="83"/>
    </row>
    <row r="31" spans="1:7" x14ac:dyDescent="0.25">
      <c r="A31" s="46"/>
      <c r="B31" s="46" t="s">
        <v>81</v>
      </c>
      <c r="C31" s="35">
        <v>-138539074</v>
      </c>
      <c r="D31" s="35">
        <v>-128149986</v>
      </c>
      <c r="F31" s="83"/>
      <c r="G31" s="83"/>
    </row>
    <row r="32" spans="1:7" x14ac:dyDescent="0.25">
      <c r="A32" s="46"/>
      <c r="B32" s="46" t="s">
        <v>82</v>
      </c>
      <c r="C32" s="62">
        <v>12016994</v>
      </c>
      <c r="D32" s="62">
        <v>4317150</v>
      </c>
      <c r="F32" s="83"/>
      <c r="G32" s="83"/>
    </row>
    <row r="33" spans="1:7" x14ac:dyDescent="0.25">
      <c r="A33" s="46"/>
      <c r="B33" s="46" t="s">
        <v>83</v>
      </c>
      <c r="C33" s="35">
        <v>-35637362</v>
      </c>
      <c r="D33" s="35">
        <v>-80998142</v>
      </c>
      <c r="F33" s="83"/>
      <c r="G33" s="83"/>
    </row>
    <row r="34" spans="1:7" x14ac:dyDescent="0.25">
      <c r="A34" s="46"/>
      <c r="B34" s="46"/>
      <c r="C34" s="37"/>
      <c r="D34" s="37"/>
      <c r="F34" s="83"/>
      <c r="G34" s="83"/>
    </row>
    <row r="35" spans="1:7" x14ac:dyDescent="0.25">
      <c r="B35" s="47" t="s">
        <v>91</v>
      </c>
      <c r="C35" s="38">
        <f>SUM(C29:C34)</f>
        <v>715372060</v>
      </c>
      <c r="D35" s="38">
        <f>SUM(D29:D34)</f>
        <v>398252005</v>
      </c>
      <c r="F35" s="83"/>
      <c r="G35" s="83"/>
    </row>
    <row r="36" spans="1:7" x14ac:dyDescent="0.25">
      <c r="B36" s="47"/>
      <c r="C36" s="37"/>
      <c r="D36" s="37"/>
      <c r="F36" s="83"/>
      <c r="G36" s="83"/>
    </row>
    <row r="37" spans="1:7" x14ac:dyDescent="0.25">
      <c r="B37" s="47" t="s">
        <v>84</v>
      </c>
      <c r="C37" s="47"/>
      <c r="D37" s="47"/>
      <c r="F37" s="83"/>
      <c r="G37" s="83"/>
    </row>
    <row r="38" spans="1:7" x14ac:dyDescent="0.25">
      <c r="B38" s="47" t="s">
        <v>85</v>
      </c>
      <c r="C38" s="47"/>
      <c r="D38" s="47"/>
      <c r="F38" s="83"/>
      <c r="G38" s="83"/>
    </row>
    <row r="39" spans="1:7" x14ac:dyDescent="0.25">
      <c r="B39" s="46" t="s">
        <v>86</v>
      </c>
      <c r="C39" s="35">
        <v>-1756953537</v>
      </c>
      <c r="D39" s="35">
        <v>-236079044</v>
      </c>
      <c r="F39" s="83"/>
      <c r="G39" s="83"/>
    </row>
    <row r="40" spans="1:7" x14ac:dyDescent="0.25">
      <c r="B40" s="46" t="s">
        <v>87</v>
      </c>
      <c r="C40" s="35">
        <v>-18793021</v>
      </c>
      <c r="D40" s="35">
        <v>-12568022</v>
      </c>
      <c r="F40" s="83"/>
      <c r="G40" s="83"/>
    </row>
    <row r="41" spans="1:7" x14ac:dyDescent="0.25">
      <c r="B41" s="63" t="s">
        <v>88</v>
      </c>
      <c r="C41" s="35">
        <v>110457</v>
      </c>
      <c r="D41" s="35">
        <v>263918</v>
      </c>
      <c r="F41" s="83"/>
      <c r="G41" s="83"/>
    </row>
    <row r="42" spans="1:7" x14ac:dyDescent="0.25">
      <c r="B42" s="46" t="s">
        <v>114</v>
      </c>
      <c r="C42" s="36">
        <v>259484584</v>
      </c>
      <c r="D42" s="36">
        <v>4477340</v>
      </c>
      <c r="F42" s="83"/>
      <c r="G42" s="83"/>
    </row>
    <row r="43" spans="1:7" x14ac:dyDescent="0.25">
      <c r="B43" s="46"/>
      <c r="C43" s="36"/>
      <c r="D43" s="36"/>
      <c r="F43" s="83"/>
      <c r="G43" s="83"/>
    </row>
    <row r="44" spans="1:7" x14ac:dyDescent="0.25">
      <c r="B44" s="47" t="s">
        <v>113</v>
      </c>
      <c r="C44" s="33">
        <f>SUM(C39:C42)</f>
        <v>-1516151517</v>
      </c>
      <c r="D44" s="33">
        <f>SUM(D39:D42)</f>
        <v>-243905808</v>
      </c>
      <c r="F44" s="83"/>
      <c r="G44" s="83"/>
    </row>
    <row r="45" spans="1:7" x14ac:dyDescent="0.25">
      <c r="B45" s="47"/>
      <c r="C45" s="54"/>
      <c r="D45" s="54"/>
      <c r="F45" s="83"/>
      <c r="G45" s="83"/>
    </row>
    <row r="46" spans="1:7" x14ac:dyDescent="0.25">
      <c r="B46" s="47" t="s">
        <v>92</v>
      </c>
      <c r="C46" s="47"/>
      <c r="D46" s="47"/>
      <c r="F46" s="83"/>
      <c r="G46" s="83"/>
    </row>
    <row r="47" spans="1:7" x14ac:dyDescent="0.25">
      <c r="B47" s="26" t="s">
        <v>112</v>
      </c>
      <c r="C47" s="35">
        <v>-148091008</v>
      </c>
      <c r="D47" s="35">
        <v>-136659385</v>
      </c>
      <c r="F47" s="83"/>
      <c r="G47" s="83"/>
    </row>
    <row r="48" spans="1:7" x14ac:dyDescent="0.25">
      <c r="B48" s="26" t="s">
        <v>102</v>
      </c>
      <c r="C48" s="35">
        <v>2174192</v>
      </c>
      <c r="D48" s="35">
        <v>175431456</v>
      </c>
      <c r="F48" s="83"/>
      <c r="G48" s="83"/>
    </row>
    <row r="49" spans="2:7" x14ac:dyDescent="0.25">
      <c r="B49" s="26" t="s">
        <v>111</v>
      </c>
      <c r="C49" s="35">
        <v>1417670000</v>
      </c>
      <c r="D49" s="35">
        <v>246610000</v>
      </c>
      <c r="F49" s="83"/>
      <c r="G49" s="83"/>
    </row>
    <row r="50" spans="2:7" x14ac:dyDescent="0.25">
      <c r="B50" s="46" t="s">
        <v>103</v>
      </c>
      <c r="C50" s="35">
        <v>-51106578</v>
      </c>
      <c r="D50" s="35">
        <v>-13182770</v>
      </c>
      <c r="F50" s="83"/>
      <c r="G50" s="83"/>
    </row>
    <row r="51" spans="2:7" x14ac:dyDescent="0.25">
      <c r="B51" s="46" t="s">
        <v>104</v>
      </c>
      <c r="C51" s="84">
        <v>-66079699</v>
      </c>
      <c r="D51" s="84">
        <v>-132399008</v>
      </c>
      <c r="F51" s="83"/>
      <c r="G51" s="83"/>
    </row>
    <row r="52" spans="2:7" x14ac:dyDescent="0.25">
      <c r="B52" s="63"/>
      <c r="C52" s="62"/>
      <c r="D52" s="62"/>
      <c r="F52" s="83"/>
      <c r="G52" s="83"/>
    </row>
    <row r="53" spans="2:7" x14ac:dyDescent="0.25">
      <c r="B53" s="47" t="s">
        <v>93</v>
      </c>
      <c r="C53" s="38">
        <f>SUM(C47:C51)</f>
        <v>1154566907</v>
      </c>
      <c r="D53" s="38">
        <f>SUM(D47:D51)</f>
        <v>139800293</v>
      </c>
      <c r="F53" s="83"/>
      <c r="G53" s="83"/>
    </row>
    <row r="54" spans="2:7" x14ac:dyDescent="0.25">
      <c r="B54" s="46"/>
      <c r="C54" s="37"/>
      <c r="D54" s="37"/>
      <c r="F54" s="83"/>
      <c r="G54" s="83"/>
    </row>
    <row r="55" spans="2:7" x14ac:dyDescent="0.25">
      <c r="B55" s="48" t="s">
        <v>94</v>
      </c>
      <c r="C55" s="33">
        <f>C53+C44+C35</f>
        <v>353787450</v>
      </c>
      <c r="D55" s="33">
        <f>D53+D44+D35</f>
        <v>294146490</v>
      </c>
      <c r="F55" s="83"/>
      <c r="G55" s="83"/>
    </row>
    <row r="56" spans="2:7" x14ac:dyDescent="0.25">
      <c r="B56" s="47"/>
      <c r="C56" s="30"/>
      <c r="D56" s="30"/>
      <c r="F56" s="83"/>
      <c r="G56" s="83"/>
    </row>
    <row r="57" spans="2:7" ht="34.5" x14ac:dyDescent="0.25">
      <c r="B57" s="48" t="s">
        <v>95</v>
      </c>
      <c r="C57" s="34">
        <v>712813045</v>
      </c>
      <c r="D57" s="34">
        <v>418666555</v>
      </c>
      <c r="F57" s="83"/>
      <c r="G57" s="83"/>
    </row>
    <row r="58" spans="2:7" x14ac:dyDescent="0.3">
      <c r="C58" s="23"/>
      <c r="D58" s="23"/>
      <c r="F58" s="83"/>
      <c r="G58" s="83"/>
    </row>
    <row r="59" spans="2:7" x14ac:dyDescent="0.25">
      <c r="B59" s="48" t="s">
        <v>96</v>
      </c>
      <c r="C59" s="28">
        <f>C55+C57</f>
        <v>1066600495</v>
      </c>
      <c r="D59" s="28">
        <f>D55+D57</f>
        <v>712813045</v>
      </c>
      <c r="F59" s="83"/>
      <c r="G59" s="83"/>
    </row>
    <row r="61" spans="2:7" x14ac:dyDescent="0.25">
      <c r="B61" s="48"/>
      <c r="C61" s="33"/>
      <c r="D61" s="33"/>
    </row>
    <row r="62" spans="2:7" x14ac:dyDescent="0.3">
      <c r="C62" s="30"/>
      <c r="D62" s="30"/>
    </row>
    <row r="63" spans="2:7" x14ac:dyDescent="0.25">
      <c r="B63" s="46"/>
      <c r="C63" s="34"/>
      <c r="D63" s="34"/>
    </row>
    <row r="64" spans="2:7" x14ac:dyDescent="0.25">
      <c r="B64" s="48"/>
      <c r="C64" s="23"/>
      <c r="D64" s="23"/>
    </row>
    <row r="65" spans="2:4" x14ac:dyDescent="0.25">
      <c r="B65" s="47"/>
      <c r="C65" s="28"/>
      <c r="D65" s="28"/>
    </row>
    <row r="66" spans="2:4" x14ac:dyDescent="0.3">
      <c r="B66" s="47"/>
    </row>
    <row r="67" spans="2:4" x14ac:dyDescent="0.3">
      <c r="B67" s="48"/>
    </row>
    <row r="68" spans="2:4" x14ac:dyDescent="0.3">
      <c r="B68" s="53"/>
    </row>
    <row r="69" spans="2:4" x14ac:dyDescent="0.3">
      <c r="B69" s="53"/>
    </row>
    <row r="70" spans="2:4" x14ac:dyDescent="0.3">
      <c r="B70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31122024-En</vt:lpstr>
      <vt:lpstr>Rez. Glob_31122024-En</vt:lpstr>
      <vt:lpstr>Capitaluri_31122024-En</vt:lpstr>
      <vt:lpstr>Flux de numerar_31122024-En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2025-02-27T10:31:49Z</dcterms:modified>
</cp:coreProperties>
</file>