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5-26\publicare tarife\info venit\Engleza\"/>
    </mc:Choice>
  </mc:AlternateContent>
  <xr:revisionPtr revIDLastSave="0" documentId="13_ncr:1_{261F7559-3183-4AC4-B7D5-55043D0FEA2C}" xr6:coauthVersionLast="47" xr6:coauthVersionMax="47" xr10:uidLastSave="{00000000-0000-0000-0000-000000000000}"/>
  <bookViews>
    <workbookView xWindow="-108" yWindow="-108" windowWidth="30936" windowHeight="16776" xr2:uid="{0D12D058-43CE-4D64-8E50-57EF475C7214}"/>
  </bookViews>
  <sheets>
    <sheet name="ENTRY" sheetId="5" r:id="rId1"/>
    <sheet name="EXIT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a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hidden="1">{#N/A,#N/A,FALSE,"Отчет о финансовых результатах"}</definedName>
    <definedName name="_______a1" hidden="1">{#N/A,#N/A,FALSE,"Отчет о финансовых результатах"}</definedName>
    <definedName name="_______a2" hidden="1">{#N/A,#N/A,FALSE,"Отчет о финансовых результатах"}</definedName>
    <definedName name="_______gg1" hidden="1">{#N/A,#N/A,FALSE,"Отчет о финансовых результатах"}</definedName>
    <definedName name="______a1" hidden="1">{#N/A,#N/A,FALSE,"Отчет о финансовых результатах"}</definedName>
    <definedName name="______a2" hidden="1">{#N/A,#N/A,FALSE,"Отчет о финансовых результатах"}</definedName>
    <definedName name="______gg1" hidden="1">{#N/A,#N/A,FALSE,"Отчет о финансовых результатах"}</definedName>
    <definedName name="_____a1" hidden="1">{#N/A,#N/A,FALSE,"Отчет о финансовых результатах"}</definedName>
    <definedName name="_____a2" hidden="1">{#N/A,#N/A,FALSE,"Отчет о финансовых результатах"}</definedName>
    <definedName name="_____gg1" hidden="1">{#N/A,#N/A,FALSE,"Отчет о финансовых результатах"}</definedName>
    <definedName name="____a1" hidden="1">{#N/A,#N/A,FALSE,"Отчет о финансовых результатах"}</definedName>
    <definedName name="____a2" hidden="1">{#N/A,#N/A,FALSE,"Отчет о финансовых результатах"}</definedName>
    <definedName name="____gg1" hidden="1">{#N/A,#N/A,FALSE,"Отчет о финансовых результатах"}</definedName>
    <definedName name="___a1" hidden="1">{#N/A,#N/A,FALSE,"Отчет о финансовых результатах"}</definedName>
    <definedName name="___a2" hidden="1">{#N/A,#N/A,FALSE,"Отчет о финансовых результатах"}</definedName>
    <definedName name="___gg1" hidden="1">{#N/A,#N/A,FALSE,"Отчет о финансовых результатах"}</definedName>
    <definedName name="__a1" hidden="1">{#N/A,#N/A,FALSE,"Отчет о финансовых результатах"}</definedName>
    <definedName name="__a2" hidden="1">{#N/A,#N/A,FALSE,"Отчет о финансовых результатах"}</definedName>
    <definedName name="__asd4" hidden="1">{#N/A,#N/A,FALSE,"Отчет о финансовых результатах"}</definedName>
    <definedName name="__gg1" hidden="1">{#N/A,#N/A,FALSE,"Отчет о финансовых результатах"}</definedName>
    <definedName name="__i2" hidden="1">{#N/A,#N/A,FALSE,"Отчет о финансовых результатах"}</definedName>
    <definedName name="__i3" hidden="1">{#N/A,#N/A,FALSE,"Отчет о финансовых результатах"}</definedName>
    <definedName name="__t3" hidden="1">{#N/A,#N/A,FALSE,"Отчет о финансовых результатах"}</definedName>
    <definedName name="__zz12" hidden="1">{0,0,0,0}</definedName>
    <definedName name="_a1" hidden="1">{#N/A,#N/A,FALSE,"Отчет о финансовых результатах"}</definedName>
    <definedName name="_a2" hidden="1">{#N/A,#N/A,FALSE,"Отчет о финансовых результатах"}</definedName>
    <definedName name="_a3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0" hidden="1">[1]Fe!#REF!</definedName>
    <definedName name="_Fill" localSheetId="1" hidden="1">[1]Fe!#REF!</definedName>
    <definedName name="_Fill" hidden="1">[1]Fe!#REF!</definedName>
    <definedName name="_xlnm._FilterDatabase" localSheetId="0" hidden="1">ENTRY!$A$1:$F$1704</definedName>
    <definedName name="_xlnm._FilterDatabase" localSheetId="1" hidden="1">EXIT!$A$1:$F$602</definedName>
    <definedName name="_gg1" hidden="1">{#N/A,#N/A,FALSE,"Отчет о финансовых результатах"}</definedName>
    <definedName name="_i2" hidden="1">{#N/A,#N/A,FALSE,"Отчет о финансовых результатах"}</definedName>
    <definedName name="_i3" hidden="1">{#N/A,#N/A,FALSE,"Отчет о финансовых результатах"}</definedName>
    <definedName name="_S1_ArrowId">[2]Inputs!$A$3</definedName>
    <definedName name="_S2_CompanyName">[2]Reports!$A$2</definedName>
    <definedName name="_S2_DataStage1">[2]Inputs!$A$4</definedName>
    <definedName name="_t3" hidden="1">{#N/A,#N/A,FALSE,"Отчет о финансовых результатах"}</definedName>
    <definedName name="_zz12" hidden="1">{0,0,0,0}</definedName>
    <definedName name="a" localSheetId="0" hidden="1">[3]Fe!#REF!</definedName>
    <definedName name="a" localSheetId="1" hidden="1">[3]Fe!#REF!</definedName>
    <definedName name="a" hidden="1">[3]Fe!#REF!</definedName>
    <definedName name="aa" localSheetId="0" hidden="1">[3]Fe!#REF!</definedName>
    <definedName name="aa" localSheetId="1" hidden="1">[3]Fe!#REF!</definedName>
    <definedName name="aa" hidden="1">[3]Fe!#REF!</definedName>
    <definedName name="aaa" hidden="1">{#N/A,#N/A,FALSE,"Отчет о финансовых результатах"}</definedName>
    <definedName name="AAAA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hidden="1">{#N/A,#N/A,FALSE,"Отчет о финансовых результатах"}</definedName>
    <definedName name="ABS">[2]Reports!$A$380</definedName>
    <definedName name="Accounting_records">[4]Scoping!$G$19</definedName>
    <definedName name="Accruals">[4]Scoping!$G$30</definedName>
    <definedName name="ACF">[2]Reports!$A$327</definedName>
    <definedName name="Actual_Return">""</definedName>
    <definedName name="Adjusted_Ratios">[2]Reports!$A$31</definedName>
    <definedName name="amortizare" localSheetId="0" hidden="1">[5]Fe!#REF!</definedName>
    <definedName name="amortizare" localSheetId="1" hidden="1">[5]Fe!#REF!</definedName>
    <definedName name="amortizare" hidden="1">[5]Fe!#REF!</definedName>
    <definedName name="an">#REF!</definedName>
    <definedName name="An.2.2" hidden="1">{#N/A,#N/A,FALSE,"Отчет о финансовых результатах"}</definedName>
    <definedName name="AN.202" hidden="1">{#N/A,#N/A,FALSE,"Отчет о финансовых результатах"}</definedName>
    <definedName name="ANRE" hidden="1">{#N/A,#N/A,FALSE,"Отчет о финансовых результатах"}</definedName>
    <definedName name="Anul">#REF!</definedName>
    <definedName name="ARE_Search_Start">[2]Inputs!$A$813</definedName>
    <definedName name="AROInputs">[2]Inputs!$A$561</definedName>
    <definedName name="Balance_Sheet">[2]Inputs!$A$245</definedName>
    <definedName name="bbbbbbbbbbbbbb" hidden="1">{#N/A,#N/A,FALSE,"Отчет о финансовых результатах"}</definedName>
    <definedName name="bc" hidden="1">{#N/A,#N/A,FALSE,"Отчет о финансовых результатах"}</definedName>
    <definedName name="BSAdjustments">[2]Inputs!$A$1197</definedName>
    <definedName name="Bvc" hidden="1">{#N/A,#N/A,FALSE,"Отчет о финансовых результатах"}</definedName>
    <definedName name="CallingApp">""</definedName>
    <definedName name="CAPITAL">[2]Inputs!$A$1280</definedName>
    <definedName name="Cash">[4]Scoping!$G$20</definedName>
    <definedName name="Cash_Flow_Statement">[2]Inputs!$A$149</definedName>
    <definedName name="ccc" hidden="1">{#N/A,#N/A,FALSE,"Отчет о финансовых результатах"}</definedName>
    <definedName name="CFAdjustments">[2]Inputs!$A$1088</definedName>
    <definedName name="ConcatFN">[2]Inputs!$C$1609</definedName>
    <definedName name="Construction_contracts">[4]Scoping!$G$23</definedName>
    <definedName name="Credit_Stats">[2]Reports!$A$412</definedName>
    <definedName name="CurrencyList">[2]Lists!$A$3:$A$1502</definedName>
    <definedName name="CurrencySymbolList">[2]TemplateLists!$A$2:$B$26</definedName>
    <definedName name="d" hidden="1">{#N/A,#N/A,FALSE,"Отчет о финансовых результатах"}</definedName>
    <definedName name="ddd">#REF!</definedName>
    <definedName name="DDDates">[2]FinSum!$P$4:$P$5</definedName>
    <definedName name="DDIndex">[2]FinSum!$E$3</definedName>
    <definedName name="deka" hidden="1">{#N/A,#N/A,FALSE,"Отчет о финансовых результатах"}</definedName>
    <definedName name="DenominationList">[2]Lists!$B$2:$B$5</definedName>
    <definedName name="DenomShortList">[2]TemplateLists!$G$2:$H$5</definedName>
    <definedName name="DetectFYEChange">[2]Inputs!$B$1620</definedName>
    <definedName name="dfgjjjjjjjjjjjjjjjjjjjjjjjjj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[2]Reports!$A$458</definedName>
    <definedName name="EntityComboCacheDate" hidden="1">39099</definedName>
    <definedName name="EntityComboCacheTestDate" hidden="1">39099</definedName>
    <definedName name="EntityConfStatus">[2]Inputs!$A$1624</definedName>
    <definedName name="euro">'[6]An. 2.2.5.Estimarea dobânzii'!$D$14</definedName>
    <definedName name="extras_1" localSheetId="0">#REF!</definedName>
    <definedName name="extras_1" localSheetId="1">#REF!</definedName>
    <definedName name="extras_1">#REF!</definedName>
    <definedName name="Fees">[7]bei!#REF!</definedName>
    <definedName name="ffff" hidden="1">{#N/A,#N/A,FALSE,"Отчет о финансовых результатах"}</definedName>
    <definedName name="FFO_TotDebt">[2]UtilityBenchmarks!$A$42:$H$51</definedName>
    <definedName name="FFOIntCov">[2]UtilityBenchmarks!$A$30:$H$39</definedName>
    <definedName name="fgfgfgffhhhhhhhhhhhhhhhhhhhh" hidden="1">{#N/A,#N/A,FALSE,"Отчет о финансовых результатах"}</definedName>
    <definedName name="fggggg" hidden="1">{#N/A,#N/A,FALSE,"Отчет о финансовых результатах"}</definedName>
    <definedName name="fill" hidden="1">[3]Fe!#REF!</definedName>
    <definedName name="FNMarkers2">[2]Inputs!$C$1611</definedName>
    <definedName name="for" hidden="1">{#N/A,#N/A,FALSE,0}</definedName>
    <definedName name="forma" hidden="1">{#N/A,#N/A,FALSE,"Отчет о финансовых результатах"}</definedName>
    <definedName name="Functii">#REF!</definedName>
    <definedName name="ggggg" hidden="1">{#N/A,#N/A,FALSE,"Отчет о финансовых результатах"}</definedName>
    <definedName name="ghj" hidden="1">{#N/A,#N/A,FALSE,"Отчет о финансовых результатах"}</definedName>
    <definedName name="ghujg" hidden="1">{#N/A,#N/A,FALSE,"Отчет о финансовых результатах"}</definedName>
    <definedName name="Goodwill">[4]Scoping!$G$27</definedName>
    <definedName name="grisa" hidden="1">{0,2.97619001461332E-288,0,0}</definedName>
    <definedName name="GVKey">"006066-01"</definedName>
    <definedName name="HandOffValidation">[2]Inputs!$C$18:$C$21</definedName>
    <definedName name="hjk" hidden="1">{#N/A,#N/A,FALSE,"Отчет о финансовых результатах"}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[2]FinSum!$A$15,[2]FinSum!$A$26,[2]FinSum!$A$27,[2]FinSum!$A$32,[2]FinSum!$A$36,[2]FinSum!$A$46,[2]FinSum!$A$53:$A$66</definedName>
    <definedName name="I_Only_Opt">[2]FinSum!$A$15,[2]FinSum!$A$26,[2]FinSum!$A$27,[2]FinSum!$A$32,[2]FinSum!$A$46,[2]FinSum!$A$53:$A$66</definedName>
    <definedName name="I_Opt_U_Stnd">[2]FinSum!$A$19,[2]FinSum!$A$23,[2]FinSum!$A$25</definedName>
    <definedName name="IN_activitati" hidden="1">[1]Fe!#REF!</definedName>
    <definedName name="Include">[2]FinSum!$O$4:$O$5</definedName>
    <definedName name="Income_Statement">[2]Inputs!$A$30</definedName>
    <definedName name="Industrial">[2]Inputs!$B$1594</definedName>
    <definedName name="inf">1.14</definedName>
    <definedName name="INFLATIONFACTOR11">0.845</definedName>
    <definedName name="InflationRates">[2]Lists!$C$2:$C$3</definedName>
    <definedName name="Inputs_E_Items_1">[2]Inputs!$C$36,[2]Inputs!$C$37,[2]Inputs!$C$38,[2]Inputs!$C$39,[2]Inputs!$C$51,[2]Inputs!$C$54,[2]Inputs!$C$114,[2]Inputs!$C$156,[2]Inputs!$C$157,[2]Inputs!$C$160</definedName>
    <definedName name="Inputs_E_Items_2">[2]Inputs!$C$161,[2]Inputs!$C$168,[2]Inputs!$C$169,[2]Inputs!$C$172,[2]Inputs!$C$182,[2]Inputs!$C$184,[2]Inputs!$C$186,[2]Inputs!$C$194,[2]Inputs!$C$196,[2]Inputs!$C$199,[2]Inputs!$C$201,[2]Inputs!$C$158</definedName>
    <definedName name="Inputs_E_Items_3">[2]Inputs!$C$202,[2]Inputs!$C$203,[2]Inputs!$C$210,[2]Inputs!$C$233,[2]Inputs!$C$234,[2]Inputs!$C$274,[2]Inputs!$C$335</definedName>
    <definedName name="Inputs_E_Items_4">[2]Inputs!$C$317,[2]Inputs!$C$343,[2]Inputs!$C$344,[2]Inputs!$C$661,[2]Inputs!$C$662,[2]Inputs!$C$663,[2]Inputs!$C$665,[2]Inputs!$C$666,[2]Inputs!$C$667,[2]Inputs!$C$669</definedName>
    <definedName name="Inputs_L_Items_1">[2]Inputs!$C$146,[2]Inputs!$C$147</definedName>
    <definedName name="Inputs_N_Items_1">[2]Inputs!$C$49,[2]Inputs!$C$111,[2]Inputs!$C$130,[2]Inputs!$C$132,[2]Inputs!$C$137,[2]Inputs!$C$138,[2]Inputs!$C$139,[2]Inputs!$C$140,[2]Inputs!$C$141,[2]Inputs!$C$142,[2]Inputs!$C$143</definedName>
    <definedName name="Inputs_N_Items_2">[2]Inputs!$C$144,[2]Inputs!$C$145,[2]Inputs!$C$155,[2]Inputs!$C$164,[2]Inputs!$C$170,[2]Inputs!$C$187,[2]Inputs!$C$197,[2]Inputs!$C$198</definedName>
    <definedName name="Inputs_N_Items_4">[2]Inputs!$C$1604,[2]Inputs!$C$1605,[2]Inputs!$C$1607,[2]Inputs!$C$1608,[2]Inputs!$C$1609,[2]Inputs!$C$1612</definedName>
    <definedName name="InputsSheetCells">[2]Inputs!$F$13:$L$1305,[2]Inputs!$E$1308:$E$1310</definedName>
    <definedName name="InputtedBP">[2]Inputs!$H$1574</definedName>
    <definedName name="InputtedRating">[2]Inputs!$H$1573</definedName>
    <definedName name="Institutii">#REF!</definedName>
    <definedName name="Intangibles">[4]Scoping!$G$28</definedName>
    <definedName name="INTRARI" localSheetId="0" hidden="1">[5]Fe!#REF!</definedName>
    <definedName name="INTRARI" localSheetId="1" hidden="1">[5]Fe!#REF!</definedName>
    <definedName name="INTRARI" hidden="1">[5]Fe!#REF!</definedName>
    <definedName name="INTRARI_suplT1" hidden="1">[1]Fe!#REF!</definedName>
    <definedName name="Inventory">[4]Scoping!$G$22</definedName>
    <definedName name="Invest_properties">[4]Scoping!$G$25</definedName>
    <definedName name="Invest_subsidiaries">[4]Scoping!$G$26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hidden="1">{#N/A,#N/A,FALSE,"Отчет о финансовых результатах"}</definedName>
    <definedName name="kblf" hidden="1">{#N/A,#N/A,FALSE,0}</definedName>
    <definedName name="ke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hidden="1">{#N/A,#N/A,FALSE,"Отчет о финансовых результатах"}</definedName>
    <definedName name="kli" hidden="1">{#N/A,#N/A,FALSE,"Отчет о финансовых результатах"}</definedName>
    <definedName name="LastFiscalYear">[8]Variables!$B$7</definedName>
    <definedName name="luna">#REF!</definedName>
    <definedName name="montat_robinet_pe_conducta" localSheetId="0">[9]Q2013!#REF!</definedName>
    <definedName name="montat_robinet_pe_conducta" localSheetId="1">[9]Q2013!#REF!</definedName>
    <definedName name="montat_robinet_pe_conducta">[9]Q2013!#REF!</definedName>
    <definedName name="MonthList">[2]TemplateLists!$C$2:$F$13</definedName>
    <definedName name="nbfgtreeeeeeeeeeeeeee" hidden="1">{#N/A,#N/A,FALSE,"Отчет о финансовых результатах"}</definedName>
    <definedName name="nn" hidden="1">{#N/A,#N/A,FALSE,"Отчет о финансовых результатах"}</definedName>
    <definedName name="nnn" hidden="1">{#N/A,#N/A,FALSE,"Отчет о финансовых результатах"}</definedName>
    <definedName name="Notes_payable">[4]Scoping!$G$31</definedName>
    <definedName name="o">#REF!</definedName>
    <definedName name="Off_Balance_Sheet_Adjustments">[2]Inputs!$A$375</definedName>
    <definedName name="operator">#REF!</definedName>
    <definedName name="OrgType">[2]FinSum!$L$6</definedName>
    <definedName name="p" hidden="1">{#N/A,#N/A,FALSE,"Отчет о финансовых результатах"}</definedName>
    <definedName name="Payables">[4]Scoping!$G$29</definedName>
    <definedName name="PensionInputs">[2]Inputs!$A$611</definedName>
    <definedName name="personal">#REF!</definedName>
    <definedName name="PI" hidden="1">{#N/A,#N/A,FALSE,"Отчет о финансовых результатах"}</definedName>
    <definedName name="PPAInputs">[2]Inputs!$A$445</definedName>
    <definedName name="PPE">[4]Scoping!$G$24</definedName>
    <definedName name="ppppppppppppppppppppppp" hidden="1">{#N/A,#N/A,FALSE,"Отчет о финансовых результатах"}</definedName>
    <definedName name="_xlnm.Print_Area" localSheetId="0">ENTRY!$A$1:$A$710</definedName>
    <definedName name="_xlnm.Print_Area" localSheetId="1">EXIT!$A$1:$A$602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ENTRY!$1:$2</definedName>
    <definedName name="_xlnm.Print_Titles" localSheetId="1">EXIT!$1:$2</definedName>
    <definedName name="programe">#REF!</definedName>
    <definedName name="PubDateY">[2]Inputs!$L$1599</definedName>
    <definedName name="PubDateY_1">[2]Inputs!$K$1599</definedName>
    <definedName name="PubDay">[2]Inputs!$F$1598</definedName>
    <definedName name="PubDenomCurrY">[2]Inputs!$L$1595</definedName>
    <definedName name="PubDenomCurrY_1">[2]Inputs!$K$1595</definedName>
    <definedName name="PubMonth">[2]Inputs!$F$1597</definedName>
    <definedName name="PubRecFirstRow">'[10]S&amp;P'!#REF!</definedName>
    <definedName name="PubRecName">'[10]S&amp;P'!#REF!</definedName>
    <definedName name="PubRowToDelete">'[10]S&amp;P'!#REF!</definedName>
    <definedName name="q">[9]Q2013!#REF!</definedName>
    <definedName name="qq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>#REF!</definedName>
    <definedName name="range_kernel_data">#REF!</definedName>
    <definedName name="RatingCode">[2]UtilityBenchmarks!$A$10:$D$20</definedName>
    <definedName name="RecDebtAdjustments">[2]Reconciliation!$B$126</definedName>
    <definedName name="RecDebtReported">[2]Reconciliation!$B$7</definedName>
    <definedName name="Receivables">[4]Scoping!$G$21</definedName>
    <definedName name="Reported_Financials">[2]Reports!$A$280</definedName>
    <definedName name="Reported_Ratios">[2]Reports!$A$92</definedName>
    <definedName name="ReportSheetCells">[2]Reports!$F$33:$K$91,[2]Reports!$F$94:$K$434</definedName>
    <definedName name="RestatValidation">[2]Inputs!$C$24:$C$28</definedName>
    <definedName name="Revenue">[4]Scoping!$G$33</definedName>
    <definedName name="rrey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hidden="1">{#N/A,#N/A,FALSE,"Отчет о финансовых результатах"}</definedName>
    <definedName name="S_O_Table">[2]FinSum!$M$8:$N$66</definedName>
    <definedName name="sdfsdf" hidden="1">{#N/A,#N/A,FALSE,"Отчет о финансовых результатах"}</definedName>
    <definedName name="sdfsdfsddddd" hidden="1">{#N/A,#N/A,FALSE,"Отчет о финансовых результатах"}</definedName>
    <definedName name="sdfsdggsd" hidden="1">{#N/A,#N/A,FALSE,0}</definedName>
    <definedName name="sdsgfgf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>[9]Q2013!#REF!</definedName>
    <definedName name="ssss" hidden="1">{#N/A,#N/A,FALSE,"Отчет о финансовых результатах"}</definedName>
    <definedName name="sssss">#REF!</definedName>
    <definedName name="ssssssssssssssssssss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>'[11]Plan (2)'!#REF!</definedName>
    <definedName name="Supplemental_Stats">[2]Reports!$A$146</definedName>
    <definedName name="Supplemental_StatsReported">[2]Reports!$A$216</definedName>
    <definedName name="SurplusCash">[2]Inputs!$A$376</definedName>
    <definedName name="Taxes">[4]Scoping!$G$32</definedName>
    <definedName name="TemplateName">"Global Industrial Annual v135 - Test.xls"</definedName>
    <definedName name="TemplateSaveName">"GCA v4.4"</definedName>
    <definedName name="TemplateTitle">[2]Inputs!$H$1</definedName>
    <definedName name="ToHideColInputs">[2]Inputs!$D:$F,[2]Inputs!$B:$B</definedName>
    <definedName name="TotDebt_Cap">[2]UtilityBenchmarks!$A$54:$H$63</definedName>
    <definedName name="tr" hidden="1">{#N/A,#N/A,FALSE,0}</definedName>
    <definedName name="TRSold">[2]Inputs!$A$393</definedName>
    <definedName name="U_Only">[2]FinSum!$A$28,[2]FinSum!$A$47,[2]FinSum!$A$49,[2]FinSum!$A$50,[2]FinSum!$A$51,[2]FinSum!$A$52</definedName>
    <definedName name="uuiuoiopo" hidden="1">{#N/A,#N/A,FALSE,"Отчет о финансовых результатах"}</definedName>
    <definedName name="uuu" hidden="1">{#N/A,#N/A,FALSE,"Отчет о финансовых результатах"}</definedName>
    <definedName name="uuuu" hidden="1">{#N/A,#N/A,FALSE,"Отчет о финансовых результатах"}</definedName>
    <definedName name="VALOARE">'[11]Plan (2)'!#REF!</definedName>
    <definedName name="Vdovina" hidden="1">{#N/A,#N/A,FALSE,"Отчет о финансовых результатах"}</definedName>
    <definedName name="Version">[2]Inputs!$G$1580</definedName>
    <definedName name="vvvv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hidden="1">{#N/A,#N/A,FALSE,"Отчет о финансовых результатах"}</definedName>
    <definedName name="wrnnn" hidden="1">{#N/A,#N/A,FALSE,"Отчет о финансовых результатах"}</definedName>
    <definedName name="XXX">#REF!</definedName>
    <definedName name="xy">#REF!</definedName>
    <definedName name="YesNoNa">[4]Scoping!$G$2:$G$5</definedName>
    <definedName name="YrIndex">[2]FinSum!$L$5</definedName>
    <definedName name="ZNoDecimal">[2]Inputs!$E$17:$AA$17,[2]Inputs!$E$23:$AA$23</definedName>
    <definedName name="а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hidden="1">{#N/A,#N/A,FALSE,"Отчет о финансовых результатах"}</definedName>
    <definedName name="аня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hidden="1">{#N/A,#N/A,FALSE,"Отчет о финансовых результатах"}</definedName>
    <definedName name="в2" hidden="1">{#N/A,#N/A,FALSE,"Отчет о финансовых результатах"}</definedName>
    <definedName name="в3" hidden="1">{#VALUE!,#N/A,FALSE,0}</definedName>
    <definedName name="в6" hidden="1">{#VALUE!,#N/A,FALSE,0}</definedName>
    <definedName name="в9" hidden="1">{0,0,0,0}</definedName>
    <definedName name="ввыы" hidden="1">{#N/A,#N/A,FALSE,"Отчет о финансовых результатах"}</definedName>
    <definedName name="влияние" hidden="1">{#N/A,#N/A,FALSE,"Отчет о финансовых результатах"}</definedName>
    <definedName name="газ" hidden="1">{#N/A,#N/A,FALSE,"Отчет о финансовых результатах"}</definedName>
    <definedName name="гг" hidden="1">{#N/A,#N/A,FALSE,"Отчет о финансовых результатах"}</definedName>
    <definedName name="ггг" hidden="1">{#N/A,#N/A,FALSE,"Отчет о финансовых результатах"}</definedName>
    <definedName name="гшаакб" hidden="1">{#N/A,#N/A,FALSE,"Отчет о финансовых результатах"}</definedName>
    <definedName name="данн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hidden="1">{#N/A,#N/A,FALSE,"Отчет о финансовых результатах"}</definedName>
    <definedName name="еукф" hidden="1">{#N/A,#N/A,FALSE,0}</definedName>
    <definedName name="ешкщщ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hidden="1">{#N/A,#N/A,FALSE,"Отчет о финансовых результатах"}</definedName>
    <definedName name="ззз" hidden="1">{#N/A,#N/A,FALSE,"Отчет о финансовых результатах"}</definedName>
    <definedName name="и1" hidden="1">{#N/A,#N/A,FALSE,"Отчет о финансовых результатах"}</definedName>
    <definedName name="й2" hidden="1">{#N/A,#N/A,FALSE,"Отчет о финансовых результатах"}</definedName>
    <definedName name="й3" hidden="1">{#N/A,#N/A,FALSE,"Отчет о финансовых результатах"}</definedName>
    <definedName name="ион" hidden="1">{#N/A,#N/A,FALSE,"Отчет о финансовых результатах"}</definedName>
    <definedName name="ию" hidden="1">{#N/A,#N/A,FALSE,"Отчет о финансовых результатах"}</definedName>
    <definedName name="ке" hidden="1">{#N/A,#N/A,FALSE,"Отчет о финансовых результатах"}</definedName>
    <definedName name="ке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hidden="1">{#N/A,#N/A,FALSE,"Отчет о финансовых результатах"}</definedName>
    <definedName name="март" hidden="1">{#N/A,#N/A,FALSE,"Отчет о финансовых результатах"}</definedName>
    <definedName name="маст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hidden="1">{#N/A,#N/A,FALSE,"Отчет о финансовых результатах"}</definedName>
    <definedName name="обдасть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hidden="1">{#N/A,#N/A,FALSE,"Отчет о финансовых результатах"}</definedName>
    <definedName name="пред2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hidden="1">{#N/A,#N/A,FALSE,"Отчет о финансовых результатах"}</definedName>
    <definedName name="прпо" hidden="1">{#N/A,#N/A,FALSE,"Отчет о финансовых результатах"}</definedName>
    <definedName name="пррррр" hidden="1">{#N/A,#N/A,FALSE,"Отчет о финансовых результатах"}</definedName>
    <definedName name="РАСЧ" hidden="1">{#N/A,#N/A,FALSE,0}</definedName>
    <definedName name="рез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hidden="1">{#N/A,#N/A,FALSE,"Отчет о финансовых результатах"}</definedName>
    <definedName name="т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hidden="1">{#N/A,#N/A,FALSE,"Отчет о финансовых результатах"}</definedName>
    <definedName name="уууу" hidden="1">{#N/A,#N/A,FALSE,"Отчет о финансовых результатах"}</definedName>
    <definedName name="Ф" hidden="1">{#N/A,#N/A,FALSE,0}</definedName>
    <definedName name="ф1" hidden="1">{#N/A,#N/A,FALSE,"Отчет о финансовых результатах"}</definedName>
    <definedName name="ф2" hidden="1">{#N/A,#N/A,FALSE,"Отчет о финансовых результатах"}</definedName>
    <definedName name="ф3" hidden="1">{#N/A,#N/A,FALSE,"Отчет о финансовых результатах"}</definedName>
    <definedName name="Факт" hidden="1">{#N/A,#N/A,FALSE,"Отчет о финансовых результатах"}</definedName>
    <definedName name="Фактор" hidden="1">{#N/A,#N/A,FALSE,"Отчет о финансовых результатах"}</definedName>
    <definedName name="Фффф" hidden="1">{#N/A,#N/A,FALSE,"Отчет о финансовых результатах"}</definedName>
    <definedName name="фыы" hidden="1">{#N/A,#N/A,FALSE,"Отчет о финансовых результатах"}</definedName>
    <definedName name="ххх" hidden="1">{#N/A,#N/A,FALSE,"Отчет о финансовых результатах"}</definedName>
    <definedName name="ц3" hidden="1">{#N/A,#N/A,FALSE,"Отчет о финансовых результатах"}</definedName>
    <definedName name="шлор" hidden="1">{#N/A,#N/A,FALSE,"Отчет о финансовых результатах"}</definedName>
    <definedName name="шолт" hidden="1">{#N/A,#N/A,FALSE,"Отчет о финансовых результатах"}</definedName>
    <definedName name="шшш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hidden="1">{#N/A,#N/A,FALSE,0}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0" i="6" l="1"/>
  <c r="E590" i="6"/>
  <c r="D590" i="6"/>
  <c r="E589" i="6"/>
  <c r="F589" i="6" s="1"/>
  <c r="D589" i="6"/>
  <c r="F588" i="6"/>
  <c r="E588" i="6"/>
  <c r="D588" i="6"/>
  <c r="E587" i="6"/>
  <c r="F587" i="6" s="1"/>
  <c r="D587" i="6"/>
  <c r="F586" i="6"/>
  <c r="E586" i="6"/>
  <c r="D586" i="6"/>
  <c r="C585" i="6"/>
  <c r="C583" i="6" s="1"/>
  <c r="D583" i="6" s="1"/>
  <c r="E584" i="6"/>
  <c r="F584" i="6" s="1"/>
  <c r="D584" i="6"/>
  <c r="F583" i="6"/>
  <c r="E583" i="6"/>
  <c r="E582" i="6"/>
  <c r="F582" i="6" s="1"/>
  <c r="D582" i="6"/>
  <c r="E581" i="6"/>
  <c r="F581" i="6" s="1"/>
  <c r="D581" i="6"/>
  <c r="D580" i="6"/>
  <c r="C580" i="6"/>
  <c r="F579" i="6"/>
  <c r="E579" i="6"/>
  <c r="D579" i="6"/>
  <c r="E578" i="6"/>
  <c r="F578" i="6" s="1"/>
  <c r="D578" i="6"/>
  <c r="E576" i="6"/>
  <c r="F576" i="6" s="1"/>
  <c r="D576" i="6"/>
  <c r="E575" i="6"/>
  <c r="F575" i="6" s="1"/>
  <c r="D575" i="6"/>
  <c r="E573" i="6"/>
  <c r="F573" i="6" s="1"/>
  <c r="D573" i="6"/>
  <c r="E572" i="6"/>
  <c r="F572" i="6" s="1"/>
  <c r="D572" i="6"/>
  <c r="E571" i="6"/>
  <c r="F571" i="6" s="1"/>
  <c r="D571" i="6"/>
  <c r="E570" i="6"/>
  <c r="F570" i="6" s="1"/>
  <c r="D570" i="6"/>
  <c r="E569" i="6"/>
  <c r="F569" i="6" s="1"/>
  <c r="D569" i="6"/>
  <c r="F568" i="6"/>
  <c r="E568" i="6"/>
  <c r="D568" i="6"/>
  <c r="C567" i="6"/>
  <c r="E567" i="6" s="1"/>
  <c r="F567" i="6" s="1"/>
  <c r="F566" i="6"/>
  <c r="E566" i="6"/>
  <c r="D566" i="6"/>
  <c r="E565" i="6"/>
  <c r="F565" i="6" s="1"/>
  <c r="D565" i="6"/>
  <c r="E563" i="6"/>
  <c r="F563" i="6" s="1"/>
  <c r="D563" i="6"/>
  <c r="E562" i="6"/>
  <c r="F562" i="6" s="1"/>
  <c r="D562" i="6"/>
  <c r="E561" i="6"/>
  <c r="F561" i="6" s="1"/>
  <c r="D561" i="6"/>
  <c r="E560" i="6"/>
  <c r="F560" i="6" s="1"/>
  <c r="D560" i="6"/>
  <c r="E559" i="6"/>
  <c r="F559" i="6" s="1"/>
  <c r="D559" i="6"/>
  <c r="E558" i="6"/>
  <c r="F558" i="6" s="1"/>
  <c r="D558" i="6"/>
  <c r="F557" i="6"/>
  <c r="E557" i="6"/>
  <c r="D557" i="6"/>
  <c r="C557" i="6"/>
  <c r="E556" i="6"/>
  <c r="F556" i="6" s="1"/>
  <c r="D556" i="6"/>
  <c r="E555" i="6"/>
  <c r="F555" i="6" s="1"/>
  <c r="D555" i="6"/>
  <c r="C554" i="6"/>
  <c r="F553" i="6"/>
  <c r="E553" i="6"/>
  <c r="D553" i="6"/>
  <c r="F552" i="6"/>
  <c r="E552" i="6"/>
  <c r="D552" i="6"/>
  <c r="F551" i="6"/>
  <c r="E551" i="6"/>
  <c r="D551" i="6"/>
  <c r="E550" i="6"/>
  <c r="F550" i="6" s="1"/>
  <c r="D550" i="6"/>
  <c r="F549" i="6"/>
  <c r="E549" i="6"/>
  <c r="D549" i="6"/>
  <c r="F548" i="6"/>
  <c r="E548" i="6"/>
  <c r="D548" i="6"/>
  <c r="C547" i="6"/>
  <c r="E547" i="6" s="1"/>
  <c r="F547" i="6" s="1"/>
  <c r="E546" i="6"/>
  <c r="F546" i="6" s="1"/>
  <c r="D546" i="6"/>
  <c r="F545" i="6"/>
  <c r="E545" i="6"/>
  <c r="D545" i="6"/>
  <c r="F541" i="6"/>
  <c r="E541" i="6"/>
  <c r="D541" i="6"/>
  <c r="F540" i="6"/>
  <c r="E540" i="6"/>
  <c r="D540" i="6"/>
  <c r="F539" i="6"/>
  <c r="E539" i="6"/>
  <c r="D539" i="6"/>
  <c r="E538" i="6"/>
  <c r="F538" i="6" s="1"/>
  <c r="D538" i="6"/>
  <c r="F537" i="6"/>
  <c r="E537" i="6"/>
  <c r="D537" i="6"/>
  <c r="C536" i="6"/>
  <c r="E535" i="6"/>
  <c r="F535" i="6" s="1"/>
  <c r="D535" i="6"/>
  <c r="E533" i="6"/>
  <c r="F533" i="6" s="1"/>
  <c r="D533" i="6"/>
  <c r="E532" i="6"/>
  <c r="F532" i="6" s="1"/>
  <c r="D532" i="6"/>
  <c r="C531" i="6"/>
  <c r="F530" i="6"/>
  <c r="E530" i="6"/>
  <c r="D530" i="6"/>
  <c r="F529" i="6"/>
  <c r="E529" i="6"/>
  <c r="D529" i="6"/>
  <c r="E527" i="6"/>
  <c r="F527" i="6" s="1"/>
  <c r="D527" i="6"/>
  <c r="F526" i="6"/>
  <c r="E526" i="6"/>
  <c r="D526" i="6"/>
  <c r="E524" i="6"/>
  <c r="F524" i="6" s="1"/>
  <c r="D524" i="6"/>
  <c r="E523" i="6"/>
  <c r="F523" i="6" s="1"/>
  <c r="D523" i="6"/>
  <c r="E522" i="6"/>
  <c r="F522" i="6" s="1"/>
  <c r="D522" i="6"/>
  <c r="E521" i="6"/>
  <c r="F521" i="6" s="1"/>
  <c r="D521" i="6"/>
  <c r="E520" i="6"/>
  <c r="F520" i="6" s="1"/>
  <c r="D520" i="6"/>
  <c r="E519" i="6"/>
  <c r="F519" i="6" s="1"/>
  <c r="D519" i="6"/>
  <c r="C518" i="6"/>
  <c r="E518" i="6" s="1"/>
  <c r="F518" i="6" s="1"/>
  <c r="F517" i="6"/>
  <c r="E517" i="6"/>
  <c r="D517" i="6"/>
  <c r="E516" i="6"/>
  <c r="F516" i="6" s="1"/>
  <c r="D516" i="6"/>
  <c r="C516" i="6"/>
  <c r="C515" i="6" s="1"/>
  <c r="E514" i="6"/>
  <c r="F514" i="6" s="1"/>
  <c r="D514" i="6"/>
  <c r="E513" i="6"/>
  <c r="F513" i="6" s="1"/>
  <c r="D513" i="6"/>
  <c r="F512" i="6"/>
  <c r="E512" i="6"/>
  <c r="D512" i="6"/>
  <c r="E511" i="6"/>
  <c r="F511" i="6" s="1"/>
  <c r="D511" i="6"/>
  <c r="E510" i="6"/>
  <c r="F510" i="6" s="1"/>
  <c r="D510" i="6"/>
  <c r="E509" i="6"/>
  <c r="F509" i="6" s="1"/>
  <c r="D509" i="6"/>
  <c r="E508" i="6"/>
  <c r="F508" i="6" s="1"/>
  <c r="D508" i="6"/>
  <c r="C508" i="6"/>
  <c r="F507" i="6"/>
  <c r="E507" i="6"/>
  <c r="D507" i="6"/>
  <c r="F506" i="6"/>
  <c r="E506" i="6"/>
  <c r="D506" i="6"/>
  <c r="C505" i="6"/>
  <c r="E505" i="6" s="1"/>
  <c r="F505" i="6" s="1"/>
  <c r="F504" i="6"/>
  <c r="E504" i="6"/>
  <c r="D504" i="6"/>
  <c r="E503" i="6"/>
  <c r="F503" i="6" s="1"/>
  <c r="D503" i="6"/>
  <c r="E502" i="6"/>
  <c r="F502" i="6" s="1"/>
  <c r="D502" i="6"/>
  <c r="F501" i="6"/>
  <c r="E501" i="6"/>
  <c r="D501" i="6"/>
  <c r="E500" i="6"/>
  <c r="F500" i="6" s="1"/>
  <c r="D500" i="6"/>
  <c r="E499" i="6"/>
  <c r="F499" i="6" s="1"/>
  <c r="D499" i="6"/>
  <c r="C498" i="6"/>
  <c r="E497" i="6"/>
  <c r="F497" i="6" s="1"/>
  <c r="D497" i="6"/>
  <c r="E496" i="6"/>
  <c r="F496" i="6" s="1"/>
  <c r="D496" i="6"/>
  <c r="E492" i="6"/>
  <c r="F492" i="6" s="1"/>
  <c r="D492" i="6"/>
  <c r="E491" i="6"/>
  <c r="F491" i="6" s="1"/>
  <c r="D491" i="6"/>
  <c r="E490" i="6"/>
  <c r="F490" i="6" s="1"/>
  <c r="D490" i="6"/>
  <c r="E489" i="6"/>
  <c r="F489" i="6" s="1"/>
  <c r="D489" i="6"/>
  <c r="E488" i="6"/>
  <c r="F488" i="6" s="1"/>
  <c r="D488" i="6"/>
  <c r="E487" i="6"/>
  <c r="F487" i="6" s="1"/>
  <c r="D487" i="6"/>
  <c r="C487" i="6"/>
  <c r="C485" i="6" s="1"/>
  <c r="D485" i="6" s="1"/>
  <c r="E486" i="6"/>
  <c r="F486" i="6" s="1"/>
  <c r="D486" i="6"/>
  <c r="F484" i="6"/>
  <c r="E484" i="6"/>
  <c r="D484" i="6"/>
  <c r="F483" i="6"/>
  <c r="E483" i="6"/>
  <c r="D483" i="6"/>
  <c r="E482" i="6"/>
  <c r="F482" i="6" s="1"/>
  <c r="D482" i="6"/>
  <c r="F481" i="6"/>
  <c r="E481" i="6"/>
  <c r="D481" i="6"/>
  <c r="F480" i="6"/>
  <c r="E480" i="6"/>
  <c r="D480" i="6"/>
  <c r="F479" i="6"/>
  <c r="C479" i="6"/>
  <c r="E479" i="6" s="1"/>
  <c r="E478" i="6"/>
  <c r="F478" i="6" s="1"/>
  <c r="D478" i="6"/>
  <c r="E477" i="6"/>
  <c r="F477" i="6" s="1"/>
  <c r="D477" i="6"/>
  <c r="E475" i="6"/>
  <c r="F475" i="6" s="1"/>
  <c r="D475" i="6"/>
  <c r="E474" i="6"/>
  <c r="F474" i="6" s="1"/>
  <c r="D474" i="6"/>
  <c r="E473" i="6"/>
  <c r="F473" i="6" s="1"/>
  <c r="D473" i="6"/>
  <c r="E472" i="6"/>
  <c r="F472" i="6" s="1"/>
  <c r="D472" i="6"/>
  <c r="E471" i="6"/>
  <c r="F471" i="6" s="1"/>
  <c r="D471" i="6"/>
  <c r="E470" i="6"/>
  <c r="F470" i="6" s="1"/>
  <c r="D470" i="6"/>
  <c r="C469" i="6"/>
  <c r="E469" i="6" s="1"/>
  <c r="F469" i="6" s="1"/>
  <c r="F468" i="6"/>
  <c r="E468" i="6"/>
  <c r="D468" i="6"/>
  <c r="E467" i="6"/>
  <c r="F467" i="6" s="1"/>
  <c r="D467" i="6"/>
  <c r="E465" i="6"/>
  <c r="F465" i="6" s="1"/>
  <c r="D465" i="6"/>
  <c r="E464" i="6"/>
  <c r="F464" i="6" s="1"/>
  <c r="D464" i="6"/>
  <c r="E463" i="6"/>
  <c r="F463" i="6" s="1"/>
  <c r="D463" i="6"/>
  <c r="E462" i="6"/>
  <c r="F462" i="6" s="1"/>
  <c r="D462" i="6"/>
  <c r="E461" i="6"/>
  <c r="F461" i="6" s="1"/>
  <c r="D461" i="6"/>
  <c r="E460" i="6"/>
  <c r="F460" i="6" s="1"/>
  <c r="D460" i="6"/>
  <c r="F459" i="6"/>
  <c r="E459" i="6"/>
  <c r="D459" i="6"/>
  <c r="C459" i="6"/>
  <c r="E458" i="6"/>
  <c r="F458" i="6" s="1"/>
  <c r="D458" i="6"/>
  <c r="E457" i="6"/>
  <c r="F457" i="6" s="1"/>
  <c r="D457" i="6"/>
  <c r="C456" i="6"/>
  <c r="E456" i="6" s="1"/>
  <c r="F456" i="6" s="1"/>
  <c r="F455" i="6"/>
  <c r="E455" i="6"/>
  <c r="D455" i="6"/>
  <c r="E454" i="6"/>
  <c r="F454" i="6" s="1"/>
  <c r="D454" i="6"/>
  <c r="F453" i="6"/>
  <c r="E453" i="6"/>
  <c r="D453" i="6"/>
  <c r="E452" i="6"/>
  <c r="F452" i="6" s="1"/>
  <c r="D452" i="6"/>
  <c r="F451" i="6"/>
  <c r="E451" i="6"/>
  <c r="D451" i="6"/>
  <c r="E450" i="6"/>
  <c r="F450" i="6" s="1"/>
  <c r="D450" i="6"/>
  <c r="C449" i="6"/>
  <c r="E449" i="6" s="1"/>
  <c r="F449" i="6" s="1"/>
  <c r="E448" i="6"/>
  <c r="F448" i="6" s="1"/>
  <c r="D448" i="6"/>
  <c r="E447" i="6"/>
  <c r="F447" i="6" s="1"/>
  <c r="D447" i="6"/>
  <c r="F443" i="6"/>
  <c r="E443" i="6"/>
  <c r="D443" i="6"/>
  <c r="F442" i="6"/>
  <c r="E442" i="6"/>
  <c r="D442" i="6"/>
  <c r="F441" i="6"/>
  <c r="E441" i="6"/>
  <c r="D441" i="6"/>
  <c r="E440" i="6"/>
  <c r="F440" i="6" s="1"/>
  <c r="D440" i="6"/>
  <c r="F439" i="6"/>
  <c r="E439" i="6"/>
  <c r="D439" i="6"/>
  <c r="C438" i="6"/>
  <c r="E437" i="6"/>
  <c r="F437" i="6" s="1"/>
  <c r="D437" i="6"/>
  <c r="E435" i="6"/>
  <c r="F435" i="6" s="1"/>
  <c r="D435" i="6"/>
  <c r="E434" i="6"/>
  <c r="F434" i="6" s="1"/>
  <c r="D434" i="6"/>
  <c r="E433" i="6"/>
  <c r="F433" i="6" s="1"/>
  <c r="D433" i="6"/>
  <c r="E432" i="6"/>
  <c r="F432" i="6" s="1"/>
  <c r="D432" i="6"/>
  <c r="E431" i="6"/>
  <c r="F431" i="6" s="1"/>
  <c r="D431" i="6"/>
  <c r="E430" i="6"/>
  <c r="F430" i="6" s="1"/>
  <c r="C430" i="6"/>
  <c r="D430" i="6" s="1"/>
  <c r="E429" i="6"/>
  <c r="F429" i="6" s="1"/>
  <c r="D429" i="6"/>
  <c r="F428" i="6"/>
  <c r="E428" i="6"/>
  <c r="D428" i="6"/>
  <c r="C427" i="6"/>
  <c r="E426" i="6"/>
  <c r="F426" i="6" s="1"/>
  <c r="D426" i="6"/>
  <c r="F425" i="6"/>
  <c r="E425" i="6"/>
  <c r="D425" i="6"/>
  <c r="E424" i="6"/>
  <c r="F424" i="6" s="1"/>
  <c r="D424" i="6"/>
  <c r="E423" i="6"/>
  <c r="F423" i="6" s="1"/>
  <c r="D423" i="6"/>
  <c r="E422" i="6"/>
  <c r="F422" i="6" s="1"/>
  <c r="D422" i="6"/>
  <c r="E421" i="6"/>
  <c r="F421" i="6" s="1"/>
  <c r="D421" i="6"/>
  <c r="C420" i="6"/>
  <c r="E420" i="6" s="1"/>
  <c r="F420" i="6" s="1"/>
  <c r="E419" i="6"/>
  <c r="F419" i="6" s="1"/>
  <c r="D419" i="6"/>
  <c r="E418" i="6"/>
  <c r="F418" i="6" s="1"/>
  <c r="D418" i="6"/>
  <c r="E417" i="6"/>
  <c r="F417" i="6" s="1"/>
  <c r="C417" i="6"/>
  <c r="D417" i="6" s="1"/>
  <c r="E416" i="6"/>
  <c r="F416" i="6" s="1"/>
  <c r="D416" i="6"/>
  <c r="F415" i="6"/>
  <c r="E415" i="6"/>
  <c r="D415" i="6"/>
  <c r="E414" i="6"/>
  <c r="F414" i="6" s="1"/>
  <c r="D414" i="6"/>
  <c r="F413" i="6"/>
  <c r="E413" i="6"/>
  <c r="D413" i="6"/>
  <c r="E412" i="6"/>
  <c r="F412" i="6" s="1"/>
  <c r="D412" i="6"/>
  <c r="F411" i="6"/>
  <c r="E411" i="6"/>
  <c r="D411" i="6"/>
  <c r="D410" i="6"/>
  <c r="C410" i="6"/>
  <c r="E409" i="6"/>
  <c r="F409" i="6" s="1"/>
  <c r="D409" i="6"/>
  <c r="E408" i="6"/>
  <c r="F408" i="6" s="1"/>
  <c r="D408" i="6"/>
  <c r="F406" i="6"/>
  <c r="E406" i="6"/>
  <c r="D406" i="6"/>
  <c r="E405" i="6"/>
  <c r="F405" i="6" s="1"/>
  <c r="D405" i="6"/>
  <c r="E404" i="6"/>
  <c r="F404" i="6" s="1"/>
  <c r="D404" i="6"/>
  <c r="E403" i="6"/>
  <c r="F403" i="6" s="1"/>
  <c r="D403" i="6"/>
  <c r="E402" i="6"/>
  <c r="F402" i="6" s="1"/>
  <c r="D402" i="6"/>
  <c r="E401" i="6"/>
  <c r="F401" i="6" s="1"/>
  <c r="D401" i="6"/>
  <c r="E400" i="6"/>
  <c r="F400" i="6" s="1"/>
  <c r="C400" i="6"/>
  <c r="D400" i="6" s="1"/>
  <c r="E399" i="6"/>
  <c r="F399" i="6" s="1"/>
  <c r="D399" i="6"/>
  <c r="F398" i="6"/>
  <c r="E398" i="6"/>
  <c r="D398" i="6"/>
  <c r="C397" i="6"/>
  <c r="E394" i="6"/>
  <c r="F394" i="6" s="1"/>
  <c r="D394" i="6"/>
  <c r="E393" i="6"/>
  <c r="F393" i="6" s="1"/>
  <c r="D393" i="6"/>
  <c r="E392" i="6"/>
  <c r="F392" i="6" s="1"/>
  <c r="D392" i="6"/>
  <c r="E391" i="6"/>
  <c r="F391" i="6" s="1"/>
  <c r="D391" i="6"/>
  <c r="E390" i="6"/>
  <c r="F390" i="6" s="1"/>
  <c r="D390" i="6"/>
  <c r="C389" i="6"/>
  <c r="E389" i="6" s="1"/>
  <c r="F389" i="6" s="1"/>
  <c r="F388" i="6"/>
  <c r="E388" i="6"/>
  <c r="D388" i="6"/>
  <c r="C387" i="6"/>
  <c r="D387" i="6" s="1"/>
  <c r="E386" i="6"/>
  <c r="F386" i="6" s="1"/>
  <c r="D386" i="6"/>
  <c r="E385" i="6"/>
  <c r="F385" i="6" s="1"/>
  <c r="D385" i="6"/>
  <c r="E384" i="6"/>
  <c r="F384" i="6" s="1"/>
  <c r="D384" i="6"/>
  <c r="F383" i="6"/>
  <c r="E383" i="6"/>
  <c r="D383" i="6"/>
  <c r="E382" i="6"/>
  <c r="F382" i="6" s="1"/>
  <c r="D382" i="6"/>
  <c r="E381" i="6"/>
  <c r="F381" i="6" s="1"/>
  <c r="D381" i="6"/>
  <c r="C381" i="6"/>
  <c r="E380" i="6"/>
  <c r="F380" i="6" s="1"/>
  <c r="D380" i="6"/>
  <c r="E379" i="6"/>
  <c r="F379" i="6" s="1"/>
  <c r="D379" i="6"/>
  <c r="C378" i="6"/>
  <c r="E378" i="6" s="1"/>
  <c r="F378" i="6" s="1"/>
  <c r="F377" i="6"/>
  <c r="E377" i="6"/>
  <c r="D377" i="6"/>
  <c r="E376" i="6"/>
  <c r="F376" i="6" s="1"/>
  <c r="D376" i="6"/>
  <c r="F375" i="6"/>
  <c r="E375" i="6"/>
  <c r="D375" i="6"/>
  <c r="E374" i="6"/>
  <c r="F374" i="6" s="1"/>
  <c r="D374" i="6"/>
  <c r="F373" i="6"/>
  <c r="E373" i="6"/>
  <c r="D373" i="6"/>
  <c r="E372" i="6"/>
  <c r="F372" i="6" s="1"/>
  <c r="D372" i="6"/>
  <c r="C371" i="6"/>
  <c r="E371" i="6" s="1"/>
  <c r="F371" i="6" s="1"/>
  <c r="E370" i="6"/>
  <c r="F370" i="6" s="1"/>
  <c r="D370" i="6"/>
  <c r="C369" i="6"/>
  <c r="E367" i="6"/>
  <c r="F367" i="6" s="1"/>
  <c r="D367" i="6"/>
  <c r="F366" i="6"/>
  <c r="E366" i="6"/>
  <c r="D366" i="6"/>
  <c r="E365" i="6"/>
  <c r="F365" i="6" s="1"/>
  <c r="D365" i="6"/>
  <c r="F364" i="6"/>
  <c r="E364" i="6"/>
  <c r="D364" i="6"/>
  <c r="E363" i="6"/>
  <c r="F363" i="6" s="1"/>
  <c r="D363" i="6"/>
  <c r="F362" i="6"/>
  <c r="E362" i="6"/>
  <c r="D362" i="6"/>
  <c r="C361" i="6"/>
  <c r="F360" i="6"/>
  <c r="E360" i="6"/>
  <c r="D360" i="6"/>
  <c r="E359" i="6"/>
  <c r="F359" i="6" s="1"/>
  <c r="D359" i="6"/>
  <c r="F357" i="6"/>
  <c r="E357" i="6"/>
  <c r="D357" i="6"/>
  <c r="F356" i="6"/>
  <c r="E356" i="6"/>
  <c r="D356" i="6"/>
  <c r="E355" i="6"/>
  <c r="F355" i="6" s="1"/>
  <c r="D355" i="6"/>
  <c r="E354" i="6"/>
  <c r="F354" i="6" s="1"/>
  <c r="D354" i="6"/>
  <c r="E353" i="6"/>
  <c r="F353" i="6" s="1"/>
  <c r="D353" i="6"/>
  <c r="E352" i="6"/>
  <c r="F352" i="6" s="1"/>
  <c r="D352" i="6"/>
  <c r="E351" i="6"/>
  <c r="F351" i="6" s="1"/>
  <c r="C351" i="6"/>
  <c r="D351" i="6" s="1"/>
  <c r="E350" i="6"/>
  <c r="F350" i="6" s="1"/>
  <c r="D350" i="6"/>
  <c r="F349" i="6"/>
  <c r="E349" i="6"/>
  <c r="D349" i="6"/>
  <c r="C348" i="6"/>
  <c r="F345" i="6"/>
  <c r="E345" i="6"/>
  <c r="D345" i="6"/>
  <c r="E344" i="6"/>
  <c r="F344" i="6" s="1"/>
  <c r="D344" i="6"/>
  <c r="E343" i="6"/>
  <c r="F343" i="6" s="1"/>
  <c r="D343" i="6"/>
  <c r="E342" i="6"/>
  <c r="F342" i="6" s="1"/>
  <c r="D342" i="6"/>
  <c r="E341" i="6"/>
  <c r="F341" i="6" s="1"/>
  <c r="D341" i="6"/>
  <c r="C340" i="6"/>
  <c r="E340" i="6" s="1"/>
  <c r="F340" i="6" s="1"/>
  <c r="F339" i="6"/>
  <c r="E339" i="6"/>
  <c r="D339" i="6"/>
  <c r="C338" i="6"/>
  <c r="E338" i="6" s="1"/>
  <c r="F338" i="6" s="1"/>
  <c r="F337" i="6"/>
  <c r="E337" i="6"/>
  <c r="D337" i="6"/>
  <c r="E336" i="6"/>
  <c r="F336" i="6" s="1"/>
  <c r="D336" i="6"/>
  <c r="E335" i="6"/>
  <c r="F335" i="6" s="1"/>
  <c r="D335" i="6"/>
  <c r="E334" i="6"/>
  <c r="F334" i="6" s="1"/>
  <c r="D334" i="6"/>
  <c r="F333" i="6"/>
  <c r="E333" i="6"/>
  <c r="D333" i="6"/>
  <c r="E332" i="6"/>
  <c r="F332" i="6" s="1"/>
  <c r="D332" i="6"/>
  <c r="C332" i="6"/>
  <c r="E331" i="6"/>
  <c r="F331" i="6" s="1"/>
  <c r="D331" i="6"/>
  <c r="F330" i="6"/>
  <c r="E330" i="6"/>
  <c r="D330" i="6"/>
  <c r="C329" i="6"/>
  <c r="E329" i="6" s="1"/>
  <c r="F329" i="6" s="1"/>
  <c r="F328" i="6"/>
  <c r="E328" i="6"/>
  <c r="D328" i="6"/>
  <c r="E327" i="6"/>
  <c r="F327" i="6" s="1"/>
  <c r="D327" i="6"/>
  <c r="F326" i="6"/>
  <c r="E326" i="6"/>
  <c r="D326" i="6"/>
  <c r="E325" i="6"/>
  <c r="F325" i="6" s="1"/>
  <c r="D325" i="6"/>
  <c r="F324" i="6"/>
  <c r="E324" i="6"/>
  <c r="D324" i="6"/>
  <c r="E323" i="6"/>
  <c r="F323" i="6" s="1"/>
  <c r="D323" i="6"/>
  <c r="F322" i="6"/>
  <c r="E322" i="6"/>
  <c r="C322" i="6"/>
  <c r="D322" i="6" s="1"/>
  <c r="E321" i="6"/>
  <c r="F321" i="6" s="1"/>
  <c r="D321" i="6"/>
  <c r="E320" i="6"/>
  <c r="F320" i="6" s="1"/>
  <c r="D320" i="6"/>
  <c r="F319" i="6"/>
  <c r="E319" i="6"/>
  <c r="D319" i="6"/>
  <c r="C319" i="6"/>
  <c r="E318" i="6"/>
  <c r="F318" i="6" s="1"/>
  <c r="D318" i="6"/>
  <c r="E317" i="6"/>
  <c r="F317" i="6" s="1"/>
  <c r="D317" i="6"/>
  <c r="E316" i="6"/>
  <c r="F316" i="6" s="1"/>
  <c r="D316" i="6"/>
  <c r="F315" i="6"/>
  <c r="E315" i="6"/>
  <c r="D315" i="6"/>
  <c r="E314" i="6"/>
  <c r="F314" i="6" s="1"/>
  <c r="D314" i="6"/>
  <c r="E313" i="6"/>
  <c r="F313" i="6" s="1"/>
  <c r="D313" i="6"/>
  <c r="C312" i="6"/>
  <c r="F311" i="6"/>
  <c r="E311" i="6"/>
  <c r="D311" i="6"/>
  <c r="E310" i="6"/>
  <c r="F310" i="6" s="1"/>
  <c r="D310" i="6"/>
  <c r="E308" i="6"/>
  <c r="F308" i="6" s="1"/>
  <c r="D308" i="6"/>
  <c r="F307" i="6"/>
  <c r="E307" i="6"/>
  <c r="D307" i="6"/>
  <c r="E306" i="6"/>
  <c r="F306" i="6" s="1"/>
  <c r="D306" i="6"/>
  <c r="E305" i="6"/>
  <c r="F305" i="6" s="1"/>
  <c r="D305" i="6"/>
  <c r="E304" i="6"/>
  <c r="F304" i="6" s="1"/>
  <c r="D304" i="6"/>
  <c r="F303" i="6"/>
  <c r="E303" i="6"/>
  <c r="D303" i="6"/>
  <c r="E302" i="6"/>
  <c r="F302" i="6" s="1"/>
  <c r="D302" i="6"/>
  <c r="C302" i="6"/>
  <c r="E301" i="6"/>
  <c r="F301" i="6" s="1"/>
  <c r="D301" i="6"/>
  <c r="F300" i="6"/>
  <c r="E300" i="6"/>
  <c r="D300" i="6"/>
  <c r="C299" i="6"/>
  <c r="E299" i="6" s="1"/>
  <c r="F299" i="6" s="1"/>
  <c r="F296" i="6"/>
  <c r="E296" i="6"/>
  <c r="D296" i="6"/>
  <c r="F295" i="6"/>
  <c r="E295" i="6"/>
  <c r="D295" i="6"/>
  <c r="E294" i="6"/>
  <c r="F294" i="6" s="1"/>
  <c r="D294" i="6"/>
  <c r="E293" i="6"/>
  <c r="F293" i="6" s="1"/>
  <c r="D293" i="6"/>
  <c r="E292" i="6"/>
  <c r="F292" i="6" s="1"/>
  <c r="D292" i="6"/>
  <c r="C291" i="6"/>
  <c r="E291" i="6" s="1"/>
  <c r="F291" i="6" s="1"/>
  <c r="E290" i="6"/>
  <c r="F290" i="6" s="1"/>
  <c r="D290" i="6"/>
  <c r="C289" i="6"/>
  <c r="E289" i="6" s="1"/>
  <c r="F289" i="6" s="1"/>
  <c r="F288" i="6"/>
  <c r="E288" i="6"/>
  <c r="D288" i="6"/>
  <c r="E287" i="6"/>
  <c r="F287" i="6" s="1"/>
  <c r="D287" i="6"/>
  <c r="F286" i="6"/>
  <c r="E286" i="6"/>
  <c r="D286" i="6"/>
  <c r="E285" i="6"/>
  <c r="F285" i="6" s="1"/>
  <c r="D285" i="6"/>
  <c r="F284" i="6"/>
  <c r="E284" i="6"/>
  <c r="D284" i="6"/>
  <c r="C283" i="6"/>
  <c r="E282" i="6"/>
  <c r="F282" i="6" s="1"/>
  <c r="D282" i="6"/>
  <c r="E281" i="6"/>
  <c r="F281" i="6" s="1"/>
  <c r="D281" i="6"/>
  <c r="E278" i="6"/>
  <c r="F278" i="6" s="1"/>
  <c r="D278" i="6"/>
  <c r="E277" i="6"/>
  <c r="F277" i="6" s="1"/>
  <c r="D277" i="6"/>
  <c r="E275" i="6"/>
  <c r="F275" i="6" s="1"/>
  <c r="D275" i="6"/>
  <c r="F274" i="6"/>
  <c r="E274" i="6"/>
  <c r="D274" i="6"/>
  <c r="E272" i="6"/>
  <c r="F272" i="6" s="1"/>
  <c r="D272" i="6"/>
  <c r="F271" i="6"/>
  <c r="E271" i="6"/>
  <c r="D271" i="6"/>
  <c r="E269" i="6"/>
  <c r="F269" i="6" s="1"/>
  <c r="D269" i="6"/>
  <c r="E268" i="6"/>
  <c r="F268" i="6" s="1"/>
  <c r="D268" i="6"/>
  <c r="F267" i="6"/>
  <c r="E267" i="6"/>
  <c r="D267" i="6"/>
  <c r="E266" i="6"/>
  <c r="F266" i="6" s="1"/>
  <c r="D266" i="6"/>
  <c r="E265" i="6"/>
  <c r="F265" i="6" s="1"/>
  <c r="D265" i="6"/>
  <c r="F264" i="6"/>
  <c r="E264" i="6"/>
  <c r="D264" i="6"/>
  <c r="C263" i="6"/>
  <c r="E263" i="6" s="1"/>
  <c r="F263" i="6" s="1"/>
  <c r="E262" i="6"/>
  <c r="F262" i="6" s="1"/>
  <c r="D262" i="6"/>
  <c r="E261" i="6"/>
  <c r="F261" i="6" s="1"/>
  <c r="D261" i="6"/>
  <c r="E260" i="6"/>
  <c r="F260" i="6" s="1"/>
  <c r="D260" i="6"/>
  <c r="C260" i="6"/>
  <c r="E259" i="6"/>
  <c r="F259" i="6" s="1"/>
  <c r="D259" i="6"/>
  <c r="F258" i="6"/>
  <c r="E258" i="6"/>
  <c r="D258" i="6"/>
  <c r="E257" i="6"/>
  <c r="F257" i="6" s="1"/>
  <c r="D257" i="6"/>
  <c r="F256" i="6"/>
  <c r="E256" i="6"/>
  <c r="D256" i="6"/>
  <c r="E255" i="6"/>
  <c r="F255" i="6" s="1"/>
  <c r="D255" i="6"/>
  <c r="F254" i="6"/>
  <c r="E254" i="6"/>
  <c r="D254" i="6"/>
  <c r="C253" i="6"/>
  <c r="E253" i="6" s="1"/>
  <c r="F253" i="6" s="1"/>
  <c r="F252" i="6"/>
  <c r="E252" i="6"/>
  <c r="D252" i="6"/>
  <c r="E251" i="6"/>
  <c r="F251" i="6" s="1"/>
  <c r="D251" i="6"/>
  <c r="E247" i="6"/>
  <c r="F247" i="6" s="1"/>
  <c r="D247" i="6"/>
  <c r="F246" i="6"/>
  <c r="E246" i="6"/>
  <c r="D246" i="6"/>
  <c r="E245" i="6"/>
  <c r="F245" i="6" s="1"/>
  <c r="D245" i="6"/>
  <c r="F244" i="6"/>
  <c r="E244" i="6"/>
  <c r="D244" i="6"/>
  <c r="E243" i="6"/>
  <c r="F243" i="6" s="1"/>
  <c r="D243" i="6"/>
  <c r="C242" i="6"/>
  <c r="C240" i="6" s="1"/>
  <c r="E241" i="6"/>
  <c r="F241" i="6" s="1"/>
  <c r="D241" i="6"/>
  <c r="E239" i="6"/>
  <c r="F239" i="6" s="1"/>
  <c r="C239" i="6"/>
  <c r="D239" i="6" s="1"/>
  <c r="E238" i="6"/>
  <c r="F238" i="6" s="1"/>
  <c r="D238" i="6"/>
  <c r="F237" i="6"/>
  <c r="E237" i="6"/>
  <c r="D237" i="6"/>
  <c r="E236" i="6"/>
  <c r="F236" i="6" s="1"/>
  <c r="D236" i="6"/>
  <c r="F235" i="6"/>
  <c r="E235" i="6"/>
  <c r="D235" i="6"/>
  <c r="E234" i="6"/>
  <c r="F234" i="6" s="1"/>
  <c r="C234" i="6"/>
  <c r="D234" i="6" s="1"/>
  <c r="F233" i="6"/>
  <c r="E233" i="6"/>
  <c r="D233" i="6"/>
  <c r="E232" i="6"/>
  <c r="F232" i="6" s="1"/>
  <c r="D232" i="6"/>
  <c r="C231" i="6"/>
  <c r="E230" i="6"/>
  <c r="F230" i="6" s="1"/>
  <c r="D230" i="6"/>
  <c r="F229" i="6"/>
  <c r="E229" i="6"/>
  <c r="D229" i="6"/>
  <c r="E228" i="6"/>
  <c r="F228" i="6" s="1"/>
  <c r="D228" i="6"/>
  <c r="E227" i="6"/>
  <c r="F227" i="6" s="1"/>
  <c r="D227" i="6"/>
  <c r="E226" i="6"/>
  <c r="F226" i="6" s="1"/>
  <c r="D226" i="6"/>
  <c r="F225" i="6"/>
  <c r="E225" i="6"/>
  <c r="D225" i="6"/>
  <c r="E224" i="6"/>
  <c r="F224" i="6" s="1"/>
  <c r="C224" i="6"/>
  <c r="D224" i="6" s="1"/>
  <c r="E223" i="6"/>
  <c r="F223" i="6" s="1"/>
  <c r="D223" i="6"/>
  <c r="F222" i="6"/>
  <c r="E222" i="6"/>
  <c r="D222" i="6"/>
  <c r="C221" i="6"/>
  <c r="E220" i="6"/>
  <c r="F220" i="6" s="1"/>
  <c r="D220" i="6"/>
  <c r="F219" i="6"/>
  <c r="E219" i="6"/>
  <c r="D219" i="6"/>
  <c r="F218" i="6"/>
  <c r="E218" i="6"/>
  <c r="D218" i="6"/>
  <c r="E217" i="6"/>
  <c r="F217" i="6" s="1"/>
  <c r="D217" i="6"/>
  <c r="E216" i="6"/>
  <c r="F216" i="6" s="1"/>
  <c r="D216" i="6"/>
  <c r="E215" i="6"/>
  <c r="F215" i="6" s="1"/>
  <c r="D215" i="6"/>
  <c r="F214" i="6"/>
  <c r="E214" i="6"/>
  <c r="C214" i="6"/>
  <c r="D214" i="6" s="1"/>
  <c r="E213" i="6"/>
  <c r="F213" i="6" s="1"/>
  <c r="D213" i="6"/>
  <c r="E212" i="6"/>
  <c r="F212" i="6" s="1"/>
  <c r="D212" i="6"/>
  <c r="E211" i="6"/>
  <c r="F211" i="6" s="1"/>
  <c r="D211" i="6"/>
  <c r="C211" i="6"/>
  <c r="E210" i="6"/>
  <c r="F210" i="6" s="1"/>
  <c r="D210" i="6"/>
  <c r="F209" i="6"/>
  <c r="E209" i="6"/>
  <c r="D209" i="6"/>
  <c r="E208" i="6"/>
  <c r="F208" i="6" s="1"/>
  <c r="D208" i="6"/>
  <c r="F207" i="6"/>
  <c r="E207" i="6"/>
  <c r="D207" i="6"/>
  <c r="E206" i="6"/>
  <c r="F206" i="6" s="1"/>
  <c r="D206" i="6"/>
  <c r="F205" i="6"/>
  <c r="E205" i="6"/>
  <c r="D205" i="6"/>
  <c r="C204" i="6"/>
  <c r="E204" i="6" s="1"/>
  <c r="F204" i="6" s="1"/>
  <c r="F203" i="6"/>
  <c r="E203" i="6"/>
  <c r="D203" i="6"/>
  <c r="E202" i="6"/>
  <c r="F202" i="6" s="1"/>
  <c r="D202" i="6"/>
  <c r="C201" i="6"/>
  <c r="E198" i="6"/>
  <c r="F198" i="6" s="1"/>
  <c r="D198" i="6"/>
  <c r="F197" i="6"/>
  <c r="E197" i="6"/>
  <c r="D197" i="6"/>
  <c r="E196" i="6"/>
  <c r="F196" i="6" s="1"/>
  <c r="D196" i="6"/>
  <c r="F195" i="6"/>
  <c r="E195" i="6"/>
  <c r="D195" i="6"/>
  <c r="E194" i="6"/>
  <c r="F194" i="6" s="1"/>
  <c r="D194" i="6"/>
  <c r="C193" i="6"/>
  <c r="C191" i="6" s="1"/>
  <c r="E192" i="6"/>
  <c r="F192" i="6" s="1"/>
  <c r="D192" i="6"/>
  <c r="E190" i="6"/>
  <c r="F190" i="6" s="1"/>
  <c r="D190" i="6"/>
  <c r="E189" i="6"/>
  <c r="F189" i="6" s="1"/>
  <c r="D189" i="6"/>
  <c r="F188" i="6"/>
  <c r="E188" i="6"/>
  <c r="D188" i="6"/>
  <c r="F187" i="6"/>
  <c r="E187" i="6"/>
  <c r="D187" i="6"/>
  <c r="E186" i="6"/>
  <c r="F186" i="6" s="1"/>
  <c r="D186" i="6"/>
  <c r="D185" i="6"/>
  <c r="C185" i="6"/>
  <c r="F184" i="6"/>
  <c r="E184" i="6"/>
  <c r="D184" i="6"/>
  <c r="E183" i="6"/>
  <c r="F183" i="6" s="1"/>
  <c r="D183" i="6"/>
  <c r="E181" i="6"/>
  <c r="F181" i="6" s="1"/>
  <c r="D181" i="6"/>
  <c r="F180" i="6"/>
  <c r="E180" i="6"/>
  <c r="D180" i="6"/>
  <c r="E179" i="6"/>
  <c r="F179" i="6" s="1"/>
  <c r="D179" i="6"/>
  <c r="E178" i="6"/>
  <c r="F178" i="6" s="1"/>
  <c r="D178" i="6"/>
  <c r="F177" i="6"/>
  <c r="E177" i="6"/>
  <c r="D177" i="6"/>
  <c r="F176" i="6"/>
  <c r="E176" i="6"/>
  <c r="D176" i="6"/>
  <c r="E175" i="6"/>
  <c r="F175" i="6" s="1"/>
  <c r="D175" i="6"/>
  <c r="C175" i="6"/>
  <c r="E174" i="6"/>
  <c r="F174" i="6" s="1"/>
  <c r="D174" i="6"/>
  <c r="F173" i="6"/>
  <c r="E173" i="6"/>
  <c r="D173" i="6"/>
  <c r="C172" i="6"/>
  <c r="E172" i="6" s="1"/>
  <c r="F172" i="6" s="1"/>
  <c r="F171" i="6"/>
  <c r="E171" i="6"/>
  <c r="D171" i="6"/>
  <c r="E170" i="6"/>
  <c r="F170" i="6" s="1"/>
  <c r="D170" i="6"/>
  <c r="F169" i="6"/>
  <c r="E169" i="6"/>
  <c r="D169" i="6"/>
  <c r="E168" i="6"/>
  <c r="F168" i="6" s="1"/>
  <c r="D168" i="6"/>
  <c r="F167" i="6"/>
  <c r="E167" i="6"/>
  <c r="D167" i="6"/>
  <c r="E166" i="6"/>
  <c r="F166" i="6" s="1"/>
  <c r="D166" i="6"/>
  <c r="F165" i="6"/>
  <c r="E165" i="6"/>
  <c r="D165" i="6"/>
  <c r="C165" i="6"/>
  <c r="E164" i="6"/>
  <c r="F164" i="6" s="1"/>
  <c r="D164" i="6"/>
  <c r="E163" i="6"/>
  <c r="F163" i="6" s="1"/>
  <c r="D163" i="6"/>
  <c r="E162" i="6"/>
  <c r="F162" i="6" s="1"/>
  <c r="D162" i="6"/>
  <c r="C162" i="6"/>
  <c r="F161" i="6"/>
  <c r="E161" i="6"/>
  <c r="D161" i="6"/>
  <c r="E160" i="6"/>
  <c r="F160" i="6" s="1"/>
  <c r="D160" i="6"/>
  <c r="E159" i="6"/>
  <c r="F159" i="6" s="1"/>
  <c r="D159" i="6"/>
  <c r="E158" i="6"/>
  <c r="F158" i="6" s="1"/>
  <c r="D158" i="6"/>
  <c r="E157" i="6"/>
  <c r="F157" i="6" s="1"/>
  <c r="D157" i="6"/>
  <c r="E156" i="6"/>
  <c r="F156" i="6" s="1"/>
  <c r="D156" i="6"/>
  <c r="D155" i="6"/>
  <c r="C155" i="6"/>
  <c r="F154" i="6"/>
  <c r="E154" i="6"/>
  <c r="D154" i="6"/>
  <c r="E153" i="6"/>
  <c r="F153" i="6" s="1"/>
  <c r="D153" i="6"/>
  <c r="E149" i="6"/>
  <c r="F149" i="6" s="1"/>
  <c r="D149" i="6"/>
  <c r="E148" i="6"/>
  <c r="F148" i="6" s="1"/>
  <c r="D148" i="6"/>
  <c r="E147" i="6"/>
  <c r="F147" i="6" s="1"/>
  <c r="D147" i="6"/>
  <c r="E146" i="6"/>
  <c r="F146" i="6" s="1"/>
  <c r="D146" i="6"/>
  <c r="E145" i="6"/>
  <c r="F145" i="6" s="1"/>
  <c r="D145" i="6"/>
  <c r="E144" i="6"/>
  <c r="F144" i="6" s="1"/>
  <c r="C144" i="6"/>
  <c r="C142" i="6" s="1"/>
  <c r="E143" i="6"/>
  <c r="F143" i="6" s="1"/>
  <c r="D143" i="6"/>
  <c r="E141" i="6"/>
  <c r="F141" i="6" s="1"/>
  <c r="D141" i="6"/>
  <c r="E140" i="6"/>
  <c r="F140" i="6" s="1"/>
  <c r="D140" i="6"/>
  <c r="E139" i="6"/>
  <c r="F139" i="6" s="1"/>
  <c r="D139" i="6"/>
  <c r="F138" i="6"/>
  <c r="E138" i="6"/>
  <c r="D138" i="6"/>
  <c r="E137" i="6"/>
  <c r="F137" i="6" s="1"/>
  <c r="D137" i="6"/>
  <c r="C136" i="6"/>
  <c r="F135" i="6"/>
  <c r="E135" i="6"/>
  <c r="D135" i="6"/>
  <c r="E134" i="6"/>
  <c r="F134" i="6" s="1"/>
  <c r="D134" i="6"/>
  <c r="E132" i="6"/>
  <c r="F132" i="6" s="1"/>
  <c r="D132" i="6"/>
  <c r="F131" i="6"/>
  <c r="E131" i="6"/>
  <c r="D131" i="6"/>
  <c r="F130" i="6"/>
  <c r="E130" i="6"/>
  <c r="D130" i="6"/>
  <c r="F129" i="6"/>
  <c r="E129" i="6"/>
  <c r="D129" i="6"/>
  <c r="E128" i="6"/>
  <c r="F128" i="6" s="1"/>
  <c r="D128" i="6"/>
  <c r="F127" i="6"/>
  <c r="E127" i="6"/>
  <c r="D127" i="6"/>
  <c r="D126" i="6"/>
  <c r="C126" i="6"/>
  <c r="E125" i="6"/>
  <c r="F125" i="6" s="1"/>
  <c r="D125" i="6"/>
  <c r="E124" i="6"/>
  <c r="F124" i="6" s="1"/>
  <c r="D124" i="6"/>
  <c r="F122" i="6"/>
  <c r="E122" i="6"/>
  <c r="D122" i="6"/>
  <c r="E121" i="6"/>
  <c r="F121" i="6" s="1"/>
  <c r="D121" i="6"/>
  <c r="E120" i="6"/>
  <c r="F120" i="6" s="1"/>
  <c r="D120" i="6"/>
  <c r="F119" i="6"/>
  <c r="E119" i="6"/>
  <c r="D119" i="6"/>
  <c r="E118" i="6"/>
  <c r="F118" i="6" s="1"/>
  <c r="D118" i="6"/>
  <c r="E117" i="6"/>
  <c r="F117" i="6" s="1"/>
  <c r="D117" i="6"/>
  <c r="E116" i="6"/>
  <c r="F116" i="6" s="1"/>
  <c r="D116" i="6"/>
  <c r="C116" i="6"/>
  <c r="E115" i="6"/>
  <c r="F115" i="6" s="1"/>
  <c r="D115" i="6"/>
  <c r="F114" i="6"/>
  <c r="E114" i="6"/>
  <c r="D114" i="6"/>
  <c r="C113" i="6"/>
  <c r="F112" i="6"/>
  <c r="E112" i="6"/>
  <c r="D112" i="6"/>
  <c r="E111" i="6"/>
  <c r="F111" i="6" s="1"/>
  <c r="D111" i="6"/>
  <c r="E110" i="6"/>
  <c r="F110" i="6" s="1"/>
  <c r="D110" i="6"/>
  <c r="E109" i="6"/>
  <c r="F109" i="6" s="1"/>
  <c r="D109" i="6"/>
  <c r="F108" i="6"/>
  <c r="E108" i="6"/>
  <c r="D108" i="6"/>
  <c r="E107" i="6"/>
  <c r="F107" i="6" s="1"/>
  <c r="D107" i="6"/>
  <c r="C106" i="6"/>
  <c r="E105" i="6"/>
  <c r="F105" i="6" s="1"/>
  <c r="D105" i="6"/>
  <c r="F104" i="6"/>
  <c r="E104" i="6"/>
  <c r="D104" i="6"/>
  <c r="F100" i="6"/>
  <c r="E100" i="6"/>
  <c r="D100" i="6"/>
  <c r="E99" i="6"/>
  <c r="F99" i="6" s="1"/>
  <c r="D99" i="6"/>
  <c r="E98" i="6"/>
  <c r="F98" i="6" s="1"/>
  <c r="D98" i="6"/>
  <c r="E97" i="6"/>
  <c r="F97" i="6" s="1"/>
  <c r="D97" i="6"/>
  <c r="F96" i="6"/>
  <c r="E96" i="6"/>
  <c r="D96" i="6"/>
  <c r="E95" i="6"/>
  <c r="F95" i="6" s="1"/>
  <c r="D95" i="6"/>
  <c r="C95" i="6"/>
  <c r="E94" i="6"/>
  <c r="F94" i="6" s="1"/>
  <c r="D94" i="6"/>
  <c r="F93" i="6"/>
  <c r="E93" i="6"/>
  <c r="D93" i="6"/>
  <c r="C93" i="6"/>
  <c r="E92" i="6"/>
  <c r="F92" i="6" s="1"/>
  <c r="D92" i="6"/>
  <c r="F91" i="6"/>
  <c r="E91" i="6"/>
  <c r="D91" i="6"/>
  <c r="E90" i="6"/>
  <c r="F90" i="6" s="1"/>
  <c r="D90" i="6"/>
  <c r="F89" i="6"/>
  <c r="E89" i="6"/>
  <c r="D89" i="6"/>
  <c r="E88" i="6"/>
  <c r="F88" i="6" s="1"/>
  <c r="D88" i="6"/>
  <c r="F87" i="6"/>
  <c r="C87" i="6"/>
  <c r="E87" i="6" s="1"/>
  <c r="F86" i="6"/>
  <c r="E86" i="6"/>
  <c r="D86" i="6"/>
  <c r="F85" i="6"/>
  <c r="E85" i="6"/>
  <c r="D85" i="6"/>
  <c r="E83" i="6"/>
  <c r="F83" i="6" s="1"/>
  <c r="D83" i="6"/>
  <c r="F82" i="6"/>
  <c r="E82" i="6"/>
  <c r="D82" i="6"/>
  <c r="F81" i="6"/>
  <c r="E81" i="6"/>
  <c r="D81" i="6"/>
  <c r="E80" i="6"/>
  <c r="F80" i="6" s="1"/>
  <c r="D80" i="6"/>
  <c r="E79" i="6"/>
  <c r="F79" i="6" s="1"/>
  <c r="D79" i="6"/>
  <c r="E78" i="6"/>
  <c r="F78" i="6" s="1"/>
  <c r="D78" i="6"/>
  <c r="C77" i="6"/>
  <c r="F76" i="6"/>
  <c r="E76" i="6"/>
  <c r="D76" i="6"/>
  <c r="D75" i="6"/>
  <c r="C75" i="6"/>
  <c r="E73" i="6"/>
  <c r="F73" i="6" s="1"/>
  <c r="D73" i="6"/>
  <c r="E72" i="6"/>
  <c r="F72" i="6" s="1"/>
  <c r="D72" i="6"/>
  <c r="F71" i="6"/>
  <c r="E71" i="6"/>
  <c r="D71" i="6"/>
  <c r="E70" i="6"/>
  <c r="F70" i="6" s="1"/>
  <c r="D70" i="6"/>
  <c r="F69" i="6"/>
  <c r="E69" i="6"/>
  <c r="D69" i="6"/>
  <c r="E68" i="6"/>
  <c r="F68" i="6" s="1"/>
  <c r="D68" i="6"/>
  <c r="E67" i="6"/>
  <c r="F67" i="6" s="1"/>
  <c r="D67" i="6"/>
  <c r="C67" i="6"/>
  <c r="E66" i="6"/>
  <c r="F66" i="6" s="1"/>
  <c r="D66" i="6"/>
  <c r="F65" i="6"/>
  <c r="E65" i="6"/>
  <c r="D65" i="6"/>
  <c r="D64" i="6"/>
  <c r="C64" i="6"/>
  <c r="E64" i="6" s="1"/>
  <c r="F64" i="6" s="1"/>
  <c r="F63" i="6"/>
  <c r="E63" i="6"/>
  <c r="D63" i="6"/>
  <c r="E62" i="6"/>
  <c r="F62" i="6" s="1"/>
  <c r="D62" i="6"/>
  <c r="E61" i="6"/>
  <c r="F61" i="6" s="1"/>
  <c r="D61" i="6"/>
  <c r="F60" i="6"/>
  <c r="E60" i="6"/>
  <c r="D60" i="6"/>
  <c r="F59" i="6"/>
  <c r="E59" i="6"/>
  <c r="D59" i="6"/>
  <c r="E58" i="6"/>
  <c r="F58" i="6" s="1"/>
  <c r="D58" i="6"/>
  <c r="C57" i="6"/>
  <c r="E56" i="6"/>
  <c r="F56" i="6" s="1"/>
  <c r="D56" i="6"/>
  <c r="E55" i="6"/>
  <c r="F55" i="6" s="1"/>
  <c r="D55" i="6"/>
  <c r="F51" i="6"/>
  <c r="E51" i="6"/>
  <c r="D51" i="6"/>
  <c r="E50" i="6"/>
  <c r="F50" i="6" s="1"/>
  <c r="D50" i="6"/>
  <c r="E49" i="6"/>
  <c r="F49" i="6" s="1"/>
  <c r="D49" i="6"/>
  <c r="E48" i="6"/>
  <c r="F48" i="6" s="1"/>
  <c r="D48" i="6"/>
  <c r="F47" i="6"/>
  <c r="E47" i="6"/>
  <c r="D47" i="6"/>
  <c r="E46" i="6"/>
  <c r="F46" i="6" s="1"/>
  <c r="D46" i="6"/>
  <c r="C46" i="6"/>
  <c r="F45" i="6"/>
  <c r="E45" i="6"/>
  <c r="D45" i="6"/>
  <c r="E44" i="6"/>
  <c r="F44" i="6" s="1"/>
  <c r="D44" i="6"/>
  <c r="C44" i="6"/>
  <c r="F43" i="6"/>
  <c r="E43" i="6"/>
  <c r="D43" i="6"/>
  <c r="F42" i="6"/>
  <c r="E42" i="6"/>
  <c r="D42" i="6"/>
  <c r="E41" i="6"/>
  <c r="F41" i="6" s="1"/>
  <c r="D41" i="6"/>
  <c r="F40" i="6"/>
  <c r="E40" i="6"/>
  <c r="D40" i="6"/>
  <c r="F39" i="6"/>
  <c r="E39" i="6"/>
  <c r="D39" i="6"/>
  <c r="D38" i="6"/>
  <c r="C38" i="6"/>
  <c r="E38" i="6" s="1"/>
  <c r="F38" i="6" s="1"/>
  <c r="E37" i="6"/>
  <c r="F37" i="6" s="1"/>
  <c r="D37" i="6"/>
  <c r="F36" i="6"/>
  <c r="E36" i="6"/>
  <c r="D36" i="6"/>
  <c r="E35" i="6"/>
  <c r="F35" i="6" s="1"/>
  <c r="D35" i="6"/>
  <c r="C35" i="6"/>
  <c r="F34" i="6"/>
  <c r="E34" i="6"/>
  <c r="D34" i="6"/>
  <c r="E33" i="6"/>
  <c r="F33" i="6" s="1"/>
  <c r="D33" i="6"/>
  <c r="E32" i="6"/>
  <c r="F32" i="6" s="1"/>
  <c r="D32" i="6"/>
  <c r="E31" i="6"/>
  <c r="F31" i="6" s="1"/>
  <c r="D31" i="6"/>
  <c r="F30" i="6"/>
  <c r="E30" i="6"/>
  <c r="D30" i="6"/>
  <c r="E29" i="6"/>
  <c r="F29" i="6" s="1"/>
  <c r="D29" i="6"/>
  <c r="C28" i="6"/>
  <c r="C27" i="6"/>
  <c r="C25" i="6" s="1"/>
  <c r="E26" i="6"/>
  <c r="F26" i="6" s="1"/>
  <c r="D26" i="6"/>
  <c r="F24" i="6"/>
  <c r="E24" i="6"/>
  <c r="D24" i="6"/>
  <c r="E23" i="6"/>
  <c r="F23" i="6" s="1"/>
  <c r="D23" i="6"/>
  <c r="F22" i="6"/>
  <c r="E22" i="6"/>
  <c r="D22" i="6"/>
  <c r="E21" i="6"/>
  <c r="F21" i="6" s="1"/>
  <c r="D21" i="6"/>
  <c r="E20" i="6"/>
  <c r="F20" i="6" s="1"/>
  <c r="D20" i="6"/>
  <c r="E19" i="6"/>
  <c r="F19" i="6" s="1"/>
  <c r="D19" i="6"/>
  <c r="E18" i="6"/>
  <c r="F18" i="6" s="1"/>
  <c r="D18" i="6"/>
  <c r="C18" i="6"/>
  <c r="F17" i="6"/>
  <c r="E17" i="6"/>
  <c r="D17" i="6"/>
  <c r="F16" i="6"/>
  <c r="E16" i="6"/>
  <c r="D16" i="6"/>
  <c r="C15" i="6"/>
  <c r="E15" i="6" s="1"/>
  <c r="F15" i="6" s="1"/>
  <c r="F14" i="6"/>
  <c r="E14" i="6"/>
  <c r="D14" i="6"/>
  <c r="E13" i="6"/>
  <c r="F13" i="6" s="1"/>
  <c r="D13" i="6"/>
  <c r="E12" i="6"/>
  <c r="F12" i="6" s="1"/>
  <c r="D12" i="6"/>
  <c r="F11" i="6"/>
  <c r="E11" i="6"/>
  <c r="D11" i="6"/>
  <c r="F10" i="6"/>
  <c r="E10" i="6"/>
  <c r="D10" i="6"/>
  <c r="E9" i="6"/>
  <c r="F9" i="6" s="1"/>
  <c r="D9" i="6"/>
  <c r="C8" i="6"/>
  <c r="F7" i="6"/>
  <c r="E7" i="6"/>
  <c r="D7" i="6"/>
  <c r="E6" i="6"/>
  <c r="F6" i="6" s="1"/>
  <c r="D6" i="6"/>
  <c r="E698" i="5"/>
  <c r="F698" i="5" s="1"/>
  <c r="D698" i="5"/>
  <c r="F697" i="5"/>
  <c r="E697" i="5"/>
  <c r="D697" i="5"/>
  <c r="E696" i="5"/>
  <c r="F696" i="5" s="1"/>
  <c r="D696" i="5"/>
  <c r="F695" i="5"/>
  <c r="E695" i="5"/>
  <c r="D695" i="5"/>
  <c r="E694" i="5"/>
  <c r="F694" i="5" s="1"/>
  <c r="D694" i="5"/>
  <c r="D693" i="5"/>
  <c r="C693" i="5"/>
  <c r="E693" i="5" s="1"/>
  <c r="F693" i="5" s="1"/>
  <c r="E692" i="5"/>
  <c r="F692" i="5" s="1"/>
  <c r="D692" i="5"/>
  <c r="C691" i="5"/>
  <c r="E691" i="5" s="1"/>
  <c r="F691" i="5" s="1"/>
  <c r="E690" i="5"/>
  <c r="F690" i="5" s="1"/>
  <c r="D690" i="5"/>
  <c r="F689" i="5"/>
  <c r="E689" i="5"/>
  <c r="D689" i="5"/>
  <c r="E688" i="5"/>
  <c r="F688" i="5" s="1"/>
  <c r="D688" i="5"/>
  <c r="E687" i="5"/>
  <c r="F687" i="5" s="1"/>
  <c r="D687" i="5"/>
  <c r="F686" i="5"/>
  <c r="E686" i="5"/>
  <c r="D686" i="5"/>
  <c r="C685" i="5"/>
  <c r="F684" i="5"/>
  <c r="E684" i="5"/>
  <c r="D684" i="5"/>
  <c r="E683" i="5"/>
  <c r="F683" i="5" s="1"/>
  <c r="D683" i="5"/>
  <c r="F680" i="5"/>
  <c r="E680" i="5"/>
  <c r="D680" i="5"/>
  <c r="F679" i="5"/>
  <c r="E679" i="5"/>
  <c r="D679" i="5"/>
  <c r="E678" i="5"/>
  <c r="F678" i="5" s="1"/>
  <c r="D678" i="5"/>
  <c r="E677" i="5"/>
  <c r="F677" i="5" s="1"/>
  <c r="D677" i="5"/>
  <c r="E676" i="5"/>
  <c r="F676" i="5" s="1"/>
  <c r="D676" i="5"/>
  <c r="F675" i="5"/>
  <c r="E675" i="5"/>
  <c r="D675" i="5"/>
  <c r="E674" i="5"/>
  <c r="F674" i="5" s="1"/>
  <c r="D674" i="5"/>
  <c r="C674" i="5"/>
  <c r="E673" i="5"/>
  <c r="F673" i="5" s="1"/>
  <c r="D673" i="5"/>
  <c r="F672" i="5"/>
  <c r="E672" i="5"/>
  <c r="D672" i="5"/>
  <c r="E671" i="5"/>
  <c r="F671" i="5" s="1"/>
  <c r="D671" i="5"/>
  <c r="E670" i="5"/>
  <c r="F670" i="5" s="1"/>
  <c r="D670" i="5"/>
  <c r="C669" i="5"/>
  <c r="F667" i="5"/>
  <c r="E667" i="5"/>
  <c r="D667" i="5"/>
  <c r="E666" i="5"/>
  <c r="F666" i="5" s="1"/>
  <c r="D666" i="5"/>
  <c r="F665" i="5"/>
  <c r="E665" i="5"/>
  <c r="D665" i="5"/>
  <c r="E664" i="5"/>
  <c r="F664" i="5" s="1"/>
  <c r="D664" i="5"/>
  <c r="F663" i="5"/>
  <c r="E663" i="5"/>
  <c r="D663" i="5"/>
  <c r="E662" i="5"/>
  <c r="F662" i="5" s="1"/>
  <c r="D662" i="5"/>
  <c r="C661" i="5"/>
  <c r="E661" i="5" s="1"/>
  <c r="F661" i="5" s="1"/>
  <c r="F660" i="5"/>
  <c r="E660" i="5"/>
  <c r="D660" i="5"/>
  <c r="F659" i="5"/>
  <c r="E659" i="5"/>
  <c r="D659" i="5"/>
  <c r="E658" i="5"/>
  <c r="F658" i="5" s="1"/>
  <c r="D658" i="5"/>
  <c r="E657" i="5"/>
  <c r="F657" i="5" s="1"/>
  <c r="D657" i="5"/>
  <c r="E656" i="5"/>
  <c r="F656" i="5" s="1"/>
  <c r="D656" i="5"/>
  <c r="C656" i="5"/>
  <c r="F654" i="5"/>
  <c r="E654" i="5"/>
  <c r="D654" i="5"/>
  <c r="E653" i="5"/>
  <c r="F653" i="5" s="1"/>
  <c r="D653" i="5"/>
  <c r="E652" i="5"/>
  <c r="F652" i="5" s="1"/>
  <c r="D652" i="5"/>
  <c r="E651" i="5"/>
  <c r="F651" i="5" s="1"/>
  <c r="D651" i="5"/>
  <c r="F650" i="5"/>
  <c r="E650" i="5"/>
  <c r="D650" i="5"/>
  <c r="E649" i="5"/>
  <c r="F649" i="5" s="1"/>
  <c r="D649" i="5"/>
  <c r="D648" i="5"/>
  <c r="C648" i="5"/>
  <c r="F647" i="5"/>
  <c r="E647" i="5"/>
  <c r="D647" i="5"/>
  <c r="E646" i="5"/>
  <c r="F646" i="5" s="1"/>
  <c r="D646" i="5"/>
  <c r="F645" i="5"/>
  <c r="E645" i="5"/>
  <c r="D645" i="5"/>
  <c r="E644" i="5"/>
  <c r="F644" i="5" s="1"/>
  <c r="D644" i="5"/>
  <c r="E640" i="5"/>
  <c r="F640" i="5" s="1"/>
  <c r="D640" i="5"/>
  <c r="F639" i="5"/>
  <c r="E639" i="5"/>
  <c r="D639" i="5"/>
  <c r="F638" i="5"/>
  <c r="E638" i="5"/>
  <c r="D638" i="5"/>
  <c r="F637" i="5"/>
  <c r="E637" i="5"/>
  <c r="D637" i="5"/>
  <c r="E636" i="5"/>
  <c r="F636" i="5" s="1"/>
  <c r="D636" i="5"/>
  <c r="C635" i="5"/>
  <c r="E634" i="5"/>
  <c r="F634" i="5" s="1"/>
  <c r="D634" i="5"/>
  <c r="E632" i="5"/>
  <c r="F632" i="5" s="1"/>
  <c r="D632" i="5"/>
  <c r="E631" i="5"/>
  <c r="F631" i="5" s="1"/>
  <c r="D631" i="5"/>
  <c r="E630" i="5"/>
  <c r="F630" i="5" s="1"/>
  <c r="D630" i="5"/>
  <c r="E629" i="5"/>
  <c r="F629" i="5" s="1"/>
  <c r="D629" i="5"/>
  <c r="E628" i="5"/>
  <c r="F628" i="5" s="1"/>
  <c r="D628" i="5"/>
  <c r="E627" i="5"/>
  <c r="F627" i="5" s="1"/>
  <c r="C627" i="5"/>
  <c r="D627" i="5" s="1"/>
  <c r="F626" i="5"/>
  <c r="E626" i="5"/>
  <c r="D626" i="5"/>
  <c r="E625" i="5"/>
  <c r="F625" i="5" s="1"/>
  <c r="D625" i="5"/>
  <c r="C624" i="5"/>
  <c r="E622" i="5"/>
  <c r="F622" i="5" s="1"/>
  <c r="D622" i="5"/>
  <c r="C622" i="5"/>
  <c r="C616" i="5" s="1"/>
  <c r="D616" i="5" s="1"/>
  <c r="E621" i="5"/>
  <c r="F621" i="5" s="1"/>
  <c r="D621" i="5"/>
  <c r="E620" i="5"/>
  <c r="F620" i="5" s="1"/>
  <c r="D620" i="5"/>
  <c r="E619" i="5"/>
  <c r="F619" i="5" s="1"/>
  <c r="D619" i="5"/>
  <c r="E618" i="5"/>
  <c r="F618" i="5" s="1"/>
  <c r="D618" i="5"/>
  <c r="E617" i="5"/>
  <c r="F617" i="5" s="1"/>
  <c r="D617" i="5"/>
  <c r="E616" i="5"/>
  <c r="F616" i="5" s="1"/>
  <c r="F615" i="5"/>
  <c r="E615" i="5"/>
  <c r="D615" i="5"/>
  <c r="F614" i="5"/>
  <c r="E614" i="5"/>
  <c r="D614" i="5"/>
  <c r="E613" i="5"/>
  <c r="F613" i="5" s="1"/>
  <c r="D613" i="5"/>
  <c r="F612" i="5"/>
  <c r="E612" i="5"/>
  <c r="D612" i="5"/>
  <c r="D611" i="5"/>
  <c r="C611" i="5"/>
  <c r="E611" i="5" s="1"/>
  <c r="F611" i="5" s="1"/>
  <c r="F609" i="5"/>
  <c r="E609" i="5"/>
  <c r="D609" i="5"/>
  <c r="E608" i="5"/>
  <c r="F608" i="5" s="1"/>
  <c r="D608" i="5"/>
  <c r="F607" i="5"/>
  <c r="E607" i="5"/>
  <c r="D607" i="5"/>
  <c r="E606" i="5"/>
  <c r="F606" i="5" s="1"/>
  <c r="D606" i="5"/>
  <c r="F605" i="5"/>
  <c r="E605" i="5"/>
  <c r="D605" i="5"/>
  <c r="E604" i="5"/>
  <c r="F604" i="5" s="1"/>
  <c r="D604" i="5"/>
  <c r="D603" i="5"/>
  <c r="C603" i="5"/>
  <c r="C598" i="5" s="1"/>
  <c r="D598" i="5" s="1"/>
  <c r="F602" i="5"/>
  <c r="E602" i="5"/>
  <c r="D602" i="5"/>
  <c r="E601" i="5"/>
  <c r="F601" i="5" s="1"/>
  <c r="D601" i="5"/>
  <c r="E600" i="5"/>
  <c r="F600" i="5" s="1"/>
  <c r="D600" i="5"/>
  <c r="E599" i="5"/>
  <c r="F599" i="5" s="1"/>
  <c r="D599" i="5"/>
  <c r="E596" i="5"/>
  <c r="F596" i="5" s="1"/>
  <c r="D596" i="5"/>
  <c r="F595" i="5"/>
  <c r="E595" i="5"/>
  <c r="D595" i="5"/>
  <c r="F594" i="5"/>
  <c r="E594" i="5"/>
  <c r="D594" i="5"/>
  <c r="F593" i="5"/>
  <c r="E593" i="5"/>
  <c r="D593" i="5"/>
  <c r="E592" i="5"/>
  <c r="F592" i="5" s="1"/>
  <c r="D592" i="5"/>
  <c r="F591" i="5"/>
  <c r="E591" i="5"/>
  <c r="D591" i="5"/>
  <c r="C590" i="5"/>
  <c r="F589" i="5"/>
  <c r="E589" i="5"/>
  <c r="D589" i="5"/>
  <c r="E588" i="5"/>
  <c r="F588" i="5" s="1"/>
  <c r="D588" i="5"/>
  <c r="F587" i="5"/>
  <c r="E587" i="5"/>
  <c r="D587" i="5"/>
  <c r="E586" i="5"/>
  <c r="F586" i="5" s="1"/>
  <c r="D586" i="5"/>
  <c r="F582" i="5"/>
  <c r="E582" i="5"/>
  <c r="D582" i="5"/>
  <c r="F581" i="5"/>
  <c r="E581" i="5"/>
  <c r="D581" i="5"/>
  <c r="E580" i="5"/>
  <c r="F580" i="5" s="1"/>
  <c r="D580" i="5"/>
  <c r="F579" i="5"/>
  <c r="E579" i="5"/>
  <c r="D579" i="5"/>
  <c r="F578" i="5"/>
  <c r="E578" i="5"/>
  <c r="D578" i="5"/>
  <c r="F577" i="5"/>
  <c r="E577" i="5"/>
  <c r="D577" i="5"/>
  <c r="E576" i="5"/>
  <c r="F576" i="5" s="1"/>
  <c r="D576" i="5"/>
  <c r="F575" i="5"/>
  <c r="E575" i="5"/>
  <c r="D575" i="5"/>
  <c r="F574" i="5"/>
  <c r="E574" i="5"/>
  <c r="D574" i="5"/>
  <c r="F573" i="5"/>
  <c r="E573" i="5"/>
  <c r="D573" i="5"/>
  <c r="E572" i="5"/>
  <c r="F572" i="5" s="1"/>
  <c r="D572" i="5"/>
  <c r="F571" i="5"/>
  <c r="E571" i="5"/>
  <c r="D571" i="5"/>
  <c r="F570" i="5"/>
  <c r="E570" i="5"/>
  <c r="D570" i="5"/>
  <c r="F569" i="5"/>
  <c r="E569" i="5"/>
  <c r="D569" i="5"/>
  <c r="E568" i="5"/>
  <c r="F568" i="5" s="1"/>
  <c r="D568" i="5"/>
  <c r="F567" i="5"/>
  <c r="E567" i="5"/>
  <c r="D567" i="5"/>
  <c r="F566" i="5"/>
  <c r="E566" i="5"/>
  <c r="D566" i="5"/>
  <c r="F564" i="5"/>
  <c r="E564" i="5"/>
  <c r="C564" i="5"/>
  <c r="D564" i="5" s="1"/>
  <c r="E563" i="5"/>
  <c r="F563" i="5" s="1"/>
  <c r="D563" i="5"/>
  <c r="F562" i="5"/>
  <c r="E562" i="5"/>
  <c r="D562" i="5"/>
  <c r="E561" i="5"/>
  <c r="F561" i="5" s="1"/>
  <c r="D561" i="5"/>
  <c r="F560" i="5"/>
  <c r="E560" i="5"/>
  <c r="D560" i="5"/>
  <c r="E559" i="5"/>
  <c r="F559" i="5" s="1"/>
  <c r="D559" i="5"/>
  <c r="D558" i="5"/>
  <c r="C558" i="5"/>
  <c r="C553" i="5" s="1"/>
  <c r="D553" i="5" s="1"/>
  <c r="E557" i="5"/>
  <c r="F557" i="5" s="1"/>
  <c r="D557" i="5"/>
  <c r="E556" i="5"/>
  <c r="F556" i="5" s="1"/>
  <c r="D556" i="5"/>
  <c r="E555" i="5"/>
  <c r="F555" i="5" s="1"/>
  <c r="D555" i="5"/>
  <c r="E554" i="5"/>
  <c r="F554" i="5" s="1"/>
  <c r="D554" i="5"/>
  <c r="E551" i="5"/>
  <c r="F551" i="5" s="1"/>
  <c r="D551" i="5"/>
  <c r="F550" i="5"/>
  <c r="E550" i="5"/>
  <c r="D550" i="5"/>
  <c r="F549" i="5"/>
  <c r="E549" i="5"/>
  <c r="D549" i="5"/>
  <c r="F548" i="5"/>
  <c r="E548" i="5"/>
  <c r="D548" i="5"/>
  <c r="E547" i="5"/>
  <c r="F547" i="5" s="1"/>
  <c r="D547" i="5"/>
  <c r="F546" i="5"/>
  <c r="E546" i="5"/>
  <c r="D546" i="5"/>
  <c r="C545" i="5"/>
  <c r="D545" i="5" s="1"/>
  <c r="F544" i="5"/>
  <c r="E544" i="5"/>
  <c r="D544" i="5"/>
  <c r="E543" i="5"/>
  <c r="F543" i="5" s="1"/>
  <c r="D543" i="5"/>
  <c r="F542" i="5"/>
  <c r="E542" i="5"/>
  <c r="D542" i="5"/>
  <c r="E541" i="5"/>
  <c r="F541" i="5" s="1"/>
  <c r="D541" i="5"/>
  <c r="E538" i="5"/>
  <c r="F538" i="5" s="1"/>
  <c r="D538" i="5"/>
  <c r="E537" i="5"/>
  <c r="F537" i="5" s="1"/>
  <c r="D537" i="5"/>
  <c r="F536" i="5"/>
  <c r="E536" i="5"/>
  <c r="D536" i="5"/>
  <c r="E535" i="5"/>
  <c r="F535" i="5" s="1"/>
  <c r="D535" i="5"/>
  <c r="E534" i="5"/>
  <c r="F534" i="5" s="1"/>
  <c r="D534" i="5"/>
  <c r="E533" i="5"/>
  <c r="F533" i="5" s="1"/>
  <c r="D533" i="5"/>
  <c r="E532" i="5"/>
  <c r="F532" i="5" s="1"/>
  <c r="D532" i="5"/>
  <c r="C532" i="5"/>
  <c r="E531" i="5"/>
  <c r="F531" i="5" s="1"/>
  <c r="D531" i="5"/>
  <c r="F530" i="5"/>
  <c r="E530" i="5"/>
  <c r="D530" i="5"/>
  <c r="F529" i="5"/>
  <c r="E529" i="5"/>
  <c r="D529" i="5"/>
  <c r="F528" i="5"/>
  <c r="E528" i="5"/>
  <c r="D528" i="5"/>
  <c r="C527" i="5"/>
  <c r="E524" i="5"/>
  <c r="F524" i="5" s="1"/>
  <c r="D524" i="5"/>
  <c r="F523" i="5"/>
  <c r="E523" i="5"/>
  <c r="D523" i="5"/>
  <c r="E522" i="5"/>
  <c r="F522" i="5" s="1"/>
  <c r="D522" i="5"/>
  <c r="E521" i="5"/>
  <c r="F521" i="5" s="1"/>
  <c r="D521" i="5"/>
  <c r="F520" i="5"/>
  <c r="E520" i="5"/>
  <c r="D520" i="5"/>
  <c r="D519" i="5"/>
  <c r="C519" i="5"/>
  <c r="E519" i="5" s="1"/>
  <c r="F519" i="5" s="1"/>
  <c r="F518" i="5"/>
  <c r="E518" i="5"/>
  <c r="D518" i="5"/>
  <c r="C517" i="5"/>
  <c r="E517" i="5" s="1"/>
  <c r="F517" i="5" s="1"/>
  <c r="F516" i="5"/>
  <c r="E516" i="5"/>
  <c r="D516" i="5"/>
  <c r="E515" i="5"/>
  <c r="F515" i="5" s="1"/>
  <c r="D515" i="5"/>
  <c r="F514" i="5"/>
  <c r="E514" i="5"/>
  <c r="D514" i="5"/>
  <c r="E513" i="5"/>
  <c r="F513" i="5" s="1"/>
  <c r="D513" i="5"/>
  <c r="F512" i="5"/>
  <c r="E512" i="5"/>
  <c r="D512" i="5"/>
  <c r="D511" i="5"/>
  <c r="C511" i="5"/>
  <c r="E511" i="5" s="1"/>
  <c r="F511" i="5" s="1"/>
  <c r="E510" i="5"/>
  <c r="F510" i="5" s="1"/>
  <c r="D510" i="5"/>
  <c r="E509" i="5"/>
  <c r="F509" i="5" s="1"/>
  <c r="D509" i="5"/>
  <c r="C506" i="5"/>
  <c r="E505" i="5"/>
  <c r="F505" i="5" s="1"/>
  <c r="D505" i="5"/>
  <c r="F504" i="5"/>
  <c r="E504" i="5"/>
  <c r="D504" i="5"/>
  <c r="E503" i="5"/>
  <c r="F503" i="5" s="1"/>
  <c r="D503" i="5"/>
  <c r="F502" i="5"/>
  <c r="E502" i="5"/>
  <c r="D502" i="5"/>
  <c r="E501" i="5"/>
  <c r="F501" i="5" s="1"/>
  <c r="D501" i="5"/>
  <c r="E499" i="5"/>
  <c r="F499" i="5" s="1"/>
  <c r="D499" i="5"/>
  <c r="E498" i="5"/>
  <c r="F498" i="5" s="1"/>
  <c r="D498" i="5"/>
  <c r="E497" i="5"/>
  <c r="F497" i="5" s="1"/>
  <c r="D497" i="5"/>
  <c r="E496" i="5"/>
  <c r="F496" i="5" s="1"/>
  <c r="D496" i="5"/>
  <c r="F493" i="5"/>
  <c r="E493" i="5"/>
  <c r="D493" i="5"/>
  <c r="F492" i="5"/>
  <c r="E492" i="5"/>
  <c r="D492" i="5"/>
  <c r="E491" i="5"/>
  <c r="F491" i="5" s="1"/>
  <c r="D491" i="5"/>
  <c r="F490" i="5"/>
  <c r="E490" i="5"/>
  <c r="D490" i="5"/>
  <c r="F489" i="5"/>
  <c r="E489" i="5"/>
  <c r="D489" i="5"/>
  <c r="F488" i="5"/>
  <c r="E488" i="5"/>
  <c r="D488" i="5"/>
  <c r="C487" i="5"/>
  <c r="F486" i="5"/>
  <c r="E486" i="5"/>
  <c r="D486" i="5"/>
  <c r="E485" i="5"/>
  <c r="F485" i="5" s="1"/>
  <c r="D485" i="5"/>
  <c r="F484" i="5"/>
  <c r="E484" i="5"/>
  <c r="D484" i="5"/>
  <c r="E483" i="5"/>
  <c r="F483" i="5" s="1"/>
  <c r="D483" i="5"/>
  <c r="F480" i="5"/>
  <c r="E480" i="5"/>
  <c r="D480" i="5"/>
  <c r="E479" i="5"/>
  <c r="F479" i="5" s="1"/>
  <c r="D479" i="5"/>
  <c r="E478" i="5"/>
  <c r="F478" i="5" s="1"/>
  <c r="D478" i="5"/>
  <c r="E477" i="5"/>
  <c r="F477" i="5" s="1"/>
  <c r="D477" i="5"/>
  <c r="E476" i="5"/>
  <c r="F476" i="5" s="1"/>
  <c r="D476" i="5"/>
  <c r="E475" i="5"/>
  <c r="F475" i="5" s="1"/>
  <c r="D475" i="5"/>
  <c r="E474" i="5"/>
  <c r="F474" i="5" s="1"/>
  <c r="D474" i="5"/>
  <c r="C474" i="5"/>
  <c r="F473" i="5"/>
  <c r="E473" i="5"/>
  <c r="D473" i="5"/>
  <c r="F472" i="5"/>
  <c r="E472" i="5"/>
  <c r="D472" i="5"/>
  <c r="E471" i="5"/>
  <c r="F471" i="5" s="1"/>
  <c r="D471" i="5"/>
  <c r="F470" i="5"/>
  <c r="E470" i="5"/>
  <c r="D470" i="5"/>
  <c r="C469" i="5"/>
  <c r="E466" i="5"/>
  <c r="F466" i="5" s="1"/>
  <c r="D466" i="5"/>
  <c r="E465" i="5"/>
  <c r="F465" i="5" s="1"/>
  <c r="D465" i="5"/>
  <c r="E464" i="5"/>
  <c r="F464" i="5" s="1"/>
  <c r="D464" i="5"/>
  <c r="E463" i="5"/>
  <c r="F463" i="5" s="1"/>
  <c r="D463" i="5"/>
  <c r="E462" i="5"/>
  <c r="F462" i="5" s="1"/>
  <c r="D462" i="5"/>
  <c r="C461" i="5"/>
  <c r="D461" i="5" s="1"/>
  <c r="F460" i="5"/>
  <c r="E460" i="5"/>
  <c r="D460" i="5"/>
  <c r="F458" i="5"/>
  <c r="E458" i="5"/>
  <c r="D458" i="5"/>
  <c r="E457" i="5"/>
  <c r="F457" i="5" s="1"/>
  <c r="D457" i="5"/>
  <c r="F456" i="5"/>
  <c r="E456" i="5"/>
  <c r="D456" i="5"/>
  <c r="F455" i="5"/>
  <c r="E455" i="5"/>
  <c r="D455" i="5"/>
  <c r="F454" i="5"/>
  <c r="E454" i="5"/>
  <c r="D454" i="5"/>
  <c r="E453" i="5"/>
  <c r="F453" i="5" s="1"/>
  <c r="D453" i="5"/>
  <c r="C453" i="5"/>
  <c r="E452" i="5"/>
  <c r="F452" i="5" s="1"/>
  <c r="D452" i="5"/>
  <c r="E451" i="5"/>
  <c r="F451" i="5" s="1"/>
  <c r="D451" i="5"/>
  <c r="C450" i="5"/>
  <c r="D450" i="5" s="1"/>
  <c r="F448" i="5"/>
  <c r="E448" i="5"/>
  <c r="C448" i="5"/>
  <c r="D448" i="5" s="1"/>
  <c r="F447" i="5"/>
  <c r="E447" i="5"/>
  <c r="D447" i="5"/>
  <c r="F446" i="5"/>
  <c r="E446" i="5"/>
  <c r="D446" i="5"/>
  <c r="E445" i="5"/>
  <c r="F445" i="5" s="1"/>
  <c r="D445" i="5"/>
  <c r="F444" i="5"/>
  <c r="E444" i="5"/>
  <c r="D444" i="5"/>
  <c r="F443" i="5"/>
  <c r="E443" i="5"/>
  <c r="D443" i="5"/>
  <c r="D442" i="5"/>
  <c r="C442" i="5"/>
  <c r="C437" i="5" s="1"/>
  <c r="D437" i="5" s="1"/>
  <c r="E441" i="5"/>
  <c r="F441" i="5" s="1"/>
  <c r="D441" i="5"/>
  <c r="E440" i="5"/>
  <c r="F440" i="5" s="1"/>
  <c r="D440" i="5"/>
  <c r="E439" i="5"/>
  <c r="F439" i="5" s="1"/>
  <c r="D439" i="5"/>
  <c r="E438" i="5"/>
  <c r="F438" i="5" s="1"/>
  <c r="D438" i="5"/>
  <c r="E435" i="5"/>
  <c r="F435" i="5" s="1"/>
  <c r="D435" i="5"/>
  <c r="F434" i="5"/>
  <c r="E434" i="5"/>
  <c r="D434" i="5"/>
  <c r="F433" i="5"/>
  <c r="E433" i="5"/>
  <c r="D433" i="5"/>
  <c r="F432" i="5"/>
  <c r="E432" i="5"/>
  <c r="D432" i="5"/>
  <c r="E431" i="5"/>
  <c r="F431" i="5" s="1"/>
  <c r="D431" i="5"/>
  <c r="F430" i="5"/>
  <c r="E430" i="5"/>
  <c r="D430" i="5"/>
  <c r="D429" i="5"/>
  <c r="C429" i="5"/>
  <c r="F428" i="5"/>
  <c r="E428" i="5"/>
  <c r="D428" i="5"/>
  <c r="F427" i="5"/>
  <c r="E427" i="5"/>
  <c r="D427" i="5"/>
  <c r="F426" i="5"/>
  <c r="E426" i="5"/>
  <c r="D426" i="5"/>
  <c r="E425" i="5"/>
  <c r="F425" i="5" s="1"/>
  <c r="D425" i="5"/>
  <c r="E422" i="5"/>
  <c r="F422" i="5" s="1"/>
  <c r="D422" i="5"/>
  <c r="E421" i="5"/>
  <c r="F421" i="5" s="1"/>
  <c r="D421" i="5"/>
  <c r="F420" i="5"/>
  <c r="E420" i="5"/>
  <c r="D420" i="5"/>
  <c r="E419" i="5"/>
  <c r="F419" i="5" s="1"/>
  <c r="D419" i="5"/>
  <c r="E418" i="5"/>
  <c r="F418" i="5" s="1"/>
  <c r="D418" i="5"/>
  <c r="E417" i="5"/>
  <c r="F417" i="5" s="1"/>
  <c r="D417" i="5"/>
  <c r="F416" i="5"/>
  <c r="E416" i="5"/>
  <c r="D416" i="5"/>
  <c r="C416" i="5"/>
  <c r="E415" i="5"/>
  <c r="F415" i="5" s="1"/>
  <c r="D415" i="5"/>
  <c r="F414" i="5"/>
  <c r="E414" i="5"/>
  <c r="D414" i="5"/>
  <c r="F413" i="5"/>
  <c r="E413" i="5"/>
  <c r="D413" i="5"/>
  <c r="F412" i="5"/>
  <c r="E412" i="5"/>
  <c r="D412" i="5"/>
  <c r="C411" i="5"/>
  <c r="E408" i="5"/>
  <c r="F408" i="5" s="1"/>
  <c r="D408" i="5"/>
  <c r="E407" i="5"/>
  <c r="F407" i="5" s="1"/>
  <c r="D407" i="5"/>
  <c r="E406" i="5"/>
  <c r="F406" i="5" s="1"/>
  <c r="D406" i="5"/>
  <c r="E405" i="5"/>
  <c r="F405" i="5" s="1"/>
  <c r="D405" i="5"/>
  <c r="E404" i="5"/>
  <c r="F404" i="5" s="1"/>
  <c r="D404" i="5"/>
  <c r="D403" i="5"/>
  <c r="C403" i="5"/>
  <c r="E403" i="5" s="1"/>
  <c r="F403" i="5" s="1"/>
  <c r="F402" i="5"/>
  <c r="E402" i="5"/>
  <c r="D402" i="5"/>
  <c r="F401" i="5"/>
  <c r="C401" i="5"/>
  <c r="E401" i="5" s="1"/>
  <c r="F400" i="5"/>
  <c r="E400" i="5"/>
  <c r="D400" i="5"/>
  <c r="F399" i="5"/>
  <c r="E399" i="5"/>
  <c r="D399" i="5"/>
  <c r="F398" i="5"/>
  <c r="E398" i="5"/>
  <c r="D398" i="5"/>
  <c r="E397" i="5"/>
  <c r="F397" i="5" s="1"/>
  <c r="D397" i="5"/>
  <c r="F396" i="5"/>
  <c r="E396" i="5"/>
  <c r="D396" i="5"/>
  <c r="D395" i="5"/>
  <c r="C395" i="5"/>
  <c r="E395" i="5" s="1"/>
  <c r="F395" i="5" s="1"/>
  <c r="E394" i="5"/>
  <c r="F394" i="5" s="1"/>
  <c r="D394" i="5"/>
  <c r="F393" i="5"/>
  <c r="E393" i="5"/>
  <c r="D393" i="5"/>
  <c r="C390" i="5"/>
  <c r="E389" i="5"/>
  <c r="F389" i="5" s="1"/>
  <c r="D389" i="5"/>
  <c r="F388" i="5"/>
  <c r="E388" i="5"/>
  <c r="D388" i="5"/>
  <c r="F387" i="5"/>
  <c r="E387" i="5"/>
  <c r="D387" i="5"/>
  <c r="F386" i="5"/>
  <c r="E386" i="5"/>
  <c r="D386" i="5"/>
  <c r="E385" i="5"/>
  <c r="F385" i="5" s="1"/>
  <c r="D385" i="5"/>
  <c r="E383" i="5"/>
  <c r="F383" i="5" s="1"/>
  <c r="D383" i="5"/>
  <c r="E382" i="5"/>
  <c r="F382" i="5" s="1"/>
  <c r="D382" i="5"/>
  <c r="E381" i="5"/>
  <c r="F381" i="5" s="1"/>
  <c r="D381" i="5"/>
  <c r="E380" i="5"/>
  <c r="F380" i="5" s="1"/>
  <c r="D380" i="5"/>
  <c r="F377" i="5"/>
  <c r="E377" i="5"/>
  <c r="D377" i="5"/>
  <c r="F376" i="5"/>
  <c r="E376" i="5"/>
  <c r="D376" i="5"/>
  <c r="F375" i="5"/>
  <c r="E375" i="5"/>
  <c r="D375" i="5"/>
  <c r="F374" i="5"/>
  <c r="E374" i="5"/>
  <c r="D374" i="5"/>
  <c r="F373" i="5"/>
  <c r="E373" i="5"/>
  <c r="D373" i="5"/>
  <c r="F372" i="5"/>
  <c r="E372" i="5"/>
  <c r="D372" i="5"/>
  <c r="C371" i="5"/>
  <c r="F370" i="5"/>
  <c r="E370" i="5"/>
  <c r="D370" i="5"/>
  <c r="E369" i="5"/>
  <c r="F369" i="5" s="1"/>
  <c r="D369" i="5"/>
  <c r="F368" i="5"/>
  <c r="E368" i="5"/>
  <c r="D368" i="5"/>
  <c r="F367" i="5"/>
  <c r="E367" i="5"/>
  <c r="D367" i="5"/>
  <c r="E364" i="5"/>
  <c r="F364" i="5" s="1"/>
  <c r="D364" i="5"/>
  <c r="E363" i="5"/>
  <c r="F363" i="5" s="1"/>
  <c r="D363" i="5"/>
  <c r="E362" i="5"/>
  <c r="F362" i="5" s="1"/>
  <c r="D362" i="5"/>
  <c r="E361" i="5"/>
  <c r="F361" i="5" s="1"/>
  <c r="D361" i="5"/>
  <c r="F360" i="5"/>
  <c r="E360" i="5"/>
  <c r="D360" i="5"/>
  <c r="E359" i="5"/>
  <c r="F359" i="5" s="1"/>
  <c r="D359" i="5"/>
  <c r="E358" i="5"/>
  <c r="F358" i="5" s="1"/>
  <c r="D358" i="5"/>
  <c r="C358" i="5"/>
  <c r="F357" i="5"/>
  <c r="E357" i="5"/>
  <c r="D357" i="5"/>
  <c r="F356" i="5"/>
  <c r="E356" i="5"/>
  <c r="D356" i="5"/>
  <c r="F355" i="5"/>
  <c r="E355" i="5"/>
  <c r="D355" i="5"/>
  <c r="F354" i="5"/>
  <c r="E354" i="5"/>
  <c r="D354" i="5"/>
  <c r="D353" i="5"/>
  <c r="C353" i="5"/>
  <c r="E350" i="5"/>
  <c r="F350" i="5" s="1"/>
  <c r="D350" i="5"/>
  <c r="E349" i="5"/>
  <c r="F349" i="5" s="1"/>
  <c r="D349" i="5"/>
  <c r="E348" i="5"/>
  <c r="F348" i="5" s="1"/>
  <c r="D348" i="5"/>
  <c r="E347" i="5"/>
  <c r="F347" i="5" s="1"/>
  <c r="D347" i="5"/>
  <c r="E346" i="5"/>
  <c r="F346" i="5" s="1"/>
  <c r="D346" i="5"/>
  <c r="C345" i="5"/>
  <c r="D345" i="5" s="1"/>
  <c r="F344" i="5"/>
  <c r="E344" i="5"/>
  <c r="D344" i="5"/>
  <c r="C343" i="5"/>
  <c r="F342" i="5"/>
  <c r="E342" i="5"/>
  <c r="D342" i="5"/>
  <c r="E341" i="5"/>
  <c r="F341" i="5" s="1"/>
  <c r="D341" i="5"/>
  <c r="F340" i="5"/>
  <c r="E340" i="5"/>
  <c r="D340" i="5"/>
  <c r="E339" i="5"/>
  <c r="F339" i="5" s="1"/>
  <c r="D339" i="5"/>
  <c r="F338" i="5"/>
  <c r="E338" i="5"/>
  <c r="D338" i="5"/>
  <c r="E337" i="5"/>
  <c r="F337" i="5" s="1"/>
  <c r="D337" i="5"/>
  <c r="C337" i="5"/>
  <c r="E336" i="5"/>
  <c r="F336" i="5" s="1"/>
  <c r="D336" i="5"/>
  <c r="E335" i="5"/>
  <c r="F335" i="5" s="1"/>
  <c r="D335" i="5"/>
  <c r="E334" i="5"/>
  <c r="F334" i="5" s="1"/>
  <c r="C334" i="5"/>
  <c r="D334" i="5" s="1"/>
  <c r="F332" i="5"/>
  <c r="E332" i="5"/>
  <c r="D332" i="5"/>
  <c r="F331" i="5"/>
  <c r="E331" i="5"/>
  <c r="D331" i="5"/>
  <c r="F330" i="5"/>
  <c r="E330" i="5"/>
  <c r="D330" i="5"/>
  <c r="F329" i="5"/>
  <c r="E329" i="5"/>
  <c r="D329" i="5"/>
  <c r="F328" i="5"/>
  <c r="E328" i="5"/>
  <c r="D328" i="5"/>
  <c r="F327" i="5"/>
  <c r="E327" i="5"/>
  <c r="D327" i="5"/>
  <c r="C326" i="5"/>
  <c r="E325" i="5"/>
  <c r="F325" i="5" s="1"/>
  <c r="D325" i="5"/>
  <c r="F324" i="5"/>
  <c r="E324" i="5"/>
  <c r="D324" i="5"/>
  <c r="F323" i="5"/>
  <c r="E323" i="5"/>
  <c r="D323" i="5"/>
  <c r="F322" i="5"/>
  <c r="E322" i="5"/>
  <c r="D322" i="5"/>
  <c r="E319" i="5"/>
  <c r="F319" i="5" s="1"/>
  <c r="D319" i="5"/>
  <c r="E318" i="5"/>
  <c r="F318" i="5" s="1"/>
  <c r="D318" i="5"/>
  <c r="E317" i="5"/>
  <c r="F317" i="5" s="1"/>
  <c r="D317" i="5"/>
  <c r="E316" i="5"/>
  <c r="F316" i="5" s="1"/>
  <c r="D316" i="5"/>
  <c r="E315" i="5"/>
  <c r="F315" i="5" s="1"/>
  <c r="D315" i="5"/>
  <c r="E314" i="5"/>
  <c r="F314" i="5" s="1"/>
  <c r="D314" i="5"/>
  <c r="E313" i="5"/>
  <c r="F313" i="5" s="1"/>
  <c r="C313" i="5"/>
  <c r="F312" i="5"/>
  <c r="E312" i="5"/>
  <c r="D312" i="5"/>
  <c r="F311" i="5"/>
  <c r="E311" i="5"/>
  <c r="D311" i="5"/>
  <c r="F310" i="5"/>
  <c r="E310" i="5"/>
  <c r="D310" i="5"/>
  <c r="F309" i="5"/>
  <c r="E309" i="5"/>
  <c r="D309" i="5"/>
  <c r="F306" i="5"/>
  <c r="E306" i="5"/>
  <c r="D306" i="5"/>
  <c r="F305" i="5"/>
  <c r="E305" i="5"/>
  <c r="D305" i="5"/>
  <c r="E304" i="5"/>
  <c r="F304" i="5" s="1"/>
  <c r="D304" i="5"/>
  <c r="F303" i="5"/>
  <c r="E303" i="5"/>
  <c r="D303" i="5"/>
  <c r="E302" i="5"/>
  <c r="F302" i="5" s="1"/>
  <c r="D302" i="5"/>
  <c r="F301" i="5"/>
  <c r="E301" i="5"/>
  <c r="D301" i="5"/>
  <c r="E300" i="5"/>
  <c r="F300" i="5" s="1"/>
  <c r="D300" i="5"/>
  <c r="C300" i="5"/>
  <c r="C295" i="5" s="1"/>
  <c r="E299" i="5"/>
  <c r="F299" i="5" s="1"/>
  <c r="D299" i="5"/>
  <c r="E298" i="5"/>
  <c r="F298" i="5" s="1"/>
  <c r="D298" i="5"/>
  <c r="E297" i="5"/>
  <c r="F297" i="5" s="1"/>
  <c r="D297" i="5"/>
  <c r="F296" i="5"/>
  <c r="E296" i="5"/>
  <c r="D296" i="5"/>
  <c r="E292" i="5"/>
  <c r="F292" i="5" s="1"/>
  <c r="D292" i="5"/>
  <c r="F291" i="5"/>
  <c r="E291" i="5"/>
  <c r="D291" i="5"/>
  <c r="E290" i="5"/>
  <c r="F290" i="5" s="1"/>
  <c r="D290" i="5"/>
  <c r="F289" i="5"/>
  <c r="E289" i="5"/>
  <c r="D289" i="5"/>
  <c r="E288" i="5"/>
  <c r="F288" i="5" s="1"/>
  <c r="D288" i="5"/>
  <c r="D287" i="5"/>
  <c r="C287" i="5"/>
  <c r="E287" i="5" s="1"/>
  <c r="F287" i="5" s="1"/>
  <c r="E286" i="5"/>
  <c r="F286" i="5" s="1"/>
  <c r="D286" i="5"/>
  <c r="C285" i="5"/>
  <c r="D285" i="5" s="1"/>
  <c r="F284" i="5"/>
  <c r="E284" i="5"/>
  <c r="D284" i="5"/>
  <c r="F283" i="5"/>
  <c r="E283" i="5"/>
  <c r="D283" i="5"/>
  <c r="F282" i="5"/>
  <c r="E282" i="5"/>
  <c r="D282" i="5"/>
  <c r="F281" i="5"/>
  <c r="E281" i="5"/>
  <c r="D281" i="5"/>
  <c r="F280" i="5"/>
  <c r="E280" i="5"/>
  <c r="D280" i="5"/>
  <c r="C279" i="5"/>
  <c r="F278" i="5"/>
  <c r="E278" i="5"/>
  <c r="D278" i="5"/>
  <c r="E277" i="5"/>
  <c r="F277" i="5" s="1"/>
  <c r="D277" i="5"/>
  <c r="E274" i="5"/>
  <c r="F274" i="5" s="1"/>
  <c r="D274" i="5"/>
  <c r="C274" i="5"/>
  <c r="F273" i="5"/>
  <c r="E273" i="5"/>
  <c r="D273" i="5"/>
  <c r="F272" i="5"/>
  <c r="E272" i="5"/>
  <c r="D272" i="5"/>
  <c r="F271" i="5"/>
  <c r="E271" i="5"/>
  <c r="D271" i="5"/>
  <c r="F270" i="5"/>
  <c r="E270" i="5"/>
  <c r="D270" i="5"/>
  <c r="F269" i="5"/>
  <c r="E269" i="5"/>
  <c r="D269" i="5"/>
  <c r="C268" i="5"/>
  <c r="D268" i="5" s="1"/>
  <c r="E267" i="5"/>
  <c r="F267" i="5" s="1"/>
  <c r="D267" i="5"/>
  <c r="F266" i="5"/>
  <c r="E266" i="5"/>
  <c r="D266" i="5"/>
  <c r="E265" i="5"/>
  <c r="F265" i="5" s="1"/>
  <c r="D265" i="5"/>
  <c r="F264" i="5"/>
  <c r="E264" i="5"/>
  <c r="D264" i="5"/>
  <c r="E261" i="5"/>
  <c r="F261" i="5" s="1"/>
  <c r="D261" i="5"/>
  <c r="F260" i="5"/>
  <c r="E260" i="5"/>
  <c r="D260" i="5"/>
  <c r="E259" i="5"/>
  <c r="F259" i="5" s="1"/>
  <c r="D259" i="5"/>
  <c r="E258" i="5"/>
  <c r="F258" i="5" s="1"/>
  <c r="D258" i="5"/>
  <c r="E257" i="5"/>
  <c r="F257" i="5" s="1"/>
  <c r="D257" i="5"/>
  <c r="E256" i="5"/>
  <c r="F256" i="5" s="1"/>
  <c r="D256" i="5"/>
  <c r="E255" i="5"/>
  <c r="F255" i="5" s="1"/>
  <c r="C255" i="5"/>
  <c r="D255" i="5" s="1"/>
  <c r="F254" i="5"/>
  <c r="E254" i="5"/>
  <c r="D254" i="5"/>
  <c r="F253" i="5"/>
  <c r="E253" i="5"/>
  <c r="D253" i="5"/>
  <c r="F252" i="5"/>
  <c r="E252" i="5"/>
  <c r="D252" i="5"/>
  <c r="F251" i="5"/>
  <c r="E251" i="5"/>
  <c r="D251" i="5"/>
  <c r="C250" i="5"/>
  <c r="E248" i="5"/>
  <c r="F248" i="5" s="1"/>
  <c r="D248" i="5"/>
  <c r="F247" i="5"/>
  <c r="E247" i="5"/>
  <c r="D247" i="5"/>
  <c r="E246" i="5"/>
  <c r="F246" i="5" s="1"/>
  <c r="D246" i="5"/>
  <c r="F245" i="5"/>
  <c r="E245" i="5"/>
  <c r="D245" i="5"/>
  <c r="E244" i="5"/>
  <c r="F244" i="5" s="1"/>
  <c r="D244" i="5"/>
  <c r="F243" i="5"/>
  <c r="E243" i="5"/>
  <c r="D243" i="5"/>
  <c r="D242" i="5"/>
  <c r="C242" i="5"/>
  <c r="E242" i="5" s="1"/>
  <c r="F242" i="5" s="1"/>
  <c r="E241" i="5"/>
  <c r="F241" i="5" s="1"/>
  <c r="D241" i="5"/>
  <c r="E240" i="5"/>
  <c r="F240" i="5" s="1"/>
  <c r="D240" i="5"/>
  <c r="E239" i="5"/>
  <c r="F239" i="5" s="1"/>
  <c r="D239" i="5"/>
  <c r="E238" i="5"/>
  <c r="F238" i="5" s="1"/>
  <c r="D238" i="5"/>
  <c r="C237" i="5"/>
  <c r="D237" i="5" s="1"/>
  <c r="E234" i="5"/>
  <c r="F234" i="5" s="1"/>
  <c r="D234" i="5"/>
  <c r="F233" i="5"/>
  <c r="E233" i="5"/>
  <c r="D233" i="5"/>
  <c r="E232" i="5"/>
  <c r="F232" i="5" s="1"/>
  <c r="D232" i="5"/>
  <c r="F231" i="5"/>
  <c r="E231" i="5"/>
  <c r="D231" i="5"/>
  <c r="E230" i="5"/>
  <c r="F230" i="5" s="1"/>
  <c r="D230" i="5"/>
  <c r="D229" i="5"/>
  <c r="C229" i="5"/>
  <c r="E229" i="5" s="1"/>
  <c r="F229" i="5" s="1"/>
  <c r="E228" i="5"/>
  <c r="F228" i="5" s="1"/>
  <c r="D228" i="5"/>
  <c r="E227" i="5"/>
  <c r="F227" i="5" s="1"/>
  <c r="C227" i="5"/>
  <c r="D227" i="5" s="1"/>
  <c r="F226" i="5"/>
  <c r="E226" i="5"/>
  <c r="D226" i="5"/>
  <c r="F225" i="5"/>
  <c r="E225" i="5"/>
  <c r="D225" i="5"/>
  <c r="F224" i="5"/>
  <c r="E224" i="5"/>
  <c r="D224" i="5"/>
  <c r="F223" i="5"/>
  <c r="E223" i="5"/>
  <c r="D223" i="5"/>
  <c r="F222" i="5"/>
  <c r="E222" i="5"/>
  <c r="D222" i="5"/>
  <c r="D221" i="5"/>
  <c r="C221" i="5"/>
  <c r="F220" i="5"/>
  <c r="E220" i="5"/>
  <c r="D220" i="5"/>
  <c r="E219" i="5"/>
  <c r="F219" i="5" s="1"/>
  <c r="D219" i="5"/>
  <c r="E216" i="5"/>
  <c r="F216" i="5" s="1"/>
  <c r="D216" i="5"/>
  <c r="E215" i="5"/>
  <c r="F215" i="5" s="1"/>
  <c r="D215" i="5"/>
  <c r="E214" i="5"/>
  <c r="F214" i="5" s="1"/>
  <c r="D214" i="5"/>
  <c r="E213" i="5"/>
  <c r="F213" i="5" s="1"/>
  <c r="D213" i="5"/>
  <c r="F212" i="5"/>
  <c r="E212" i="5"/>
  <c r="D212" i="5"/>
  <c r="E211" i="5"/>
  <c r="F211" i="5" s="1"/>
  <c r="D211" i="5"/>
  <c r="E210" i="5"/>
  <c r="F210" i="5" s="1"/>
  <c r="D210" i="5"/>
  <c r="C210" i="5"/>
  <c r="F209" i="5"/>
  <c r="E209" i="5"/>
  <c r="D209" i="5"/>
  <c r="E208" i="5"/>
  <c r="F208" i="5" s="1"/>
  <c r="D208" i="5"/>
  <c r="F207" i="5"/>
  <c r="E207" i="5"/>
  <c r="D207" i="5"/>
  <c r="F206" i="5"/>
  <c r="E206" i="5"/>
  <c r="D206" i="5"/>
  <c r="D205" i="5"/>
  <c r="C205" i="5"/>
  <c r="E205" i="5" s="1"/>
  <c r="F205" i="5" s="1"/>
  <c r="F203" i="5"/>
  <c r="E203" i="5"/>
  <c r="D203" i="5"/>
  <c r="E202" i="5"/>
  <c r="F202" i="5" s="1"/>
  <c r="D202" i="5"/>
  <c r="F201" i="5"/>
  <c r="E201" i="5"/>
  <c r="D201" i="5"/>
  <c r="E200" i="5"/>
  <c r="F200" i="5" s="1"/>
  <c r="D200" i="5"/>
  <c r="F199" i="5"/>
  <c r="E199" i="5"/>
  <c r="D199" i="5"/>
  <c r="E198" i="5"/>
  <c r="F198" i="5" s="1"/>
  <c r="D198" i="5"/>
  <c r="D197" i="5"/>
  <c r="C197" i="5"/>
  <c r="E197" i="5" s="1"/>
  <c r="F197" i="5" s="1"/>
  <c r="E196" i="5"/>
  <c r="F196" i="5" s="1"/>
  <c r="D196" i="5"/>
  <c r="E195" i="5"/>
  <c r="F195" i="5" s="1"/>
  <c r="D195" i="5"/>
  <c r="E194" i="5"/>
  <c r="F194" i="5" s="1"/>
  <c r="D194" i="5"/>
  <c r="E193" i="5"/>
  <c r="F193" i="5" s="1"/>
  <c r="D193" i="5"/>
  <c r="E192" i="5"/>
  <c r="F192" i="5" s="1"/>
  <c r="D192" i="5"/>
  <c r="C192" i="5"/>
  <c r="E191" i="5"/>
  <c r="F191" i="5" s="1"/>
  <c r="D191" i="5"/>
  <c r="F190" i="5"/>
  <c r="E190" i="5"/>
  <c r="D190" i="5"/>
  <c r="F189" i="5"/>
  <c r="E189" i="5"/>
  <c r="D189" i="5"/>
  <c r="E188" i="5"/>
  <c r="F188" i="5" s="1"/>
  <c r="D188" i="5"/>
  <c r="E187" i="5"/>
  <c r="F187" i="5" s="1"/>
  <c r="D187" i="5"/>
  <c r="F186" i="5"/>
  <c r="E186" i="5"/>
  <c r="D186" i="5"/>
  <c r="F185" i="5"/>
  <c r="E185" i="5"/>
  <c r="D185" i="5"/>
  <c r="E184" i="5"/>
  <c r="F184" i="5" s="1"/>
  <c r="C184" i="5"/>
  <c r="C179" i="5" s="1"/>
  <c r="F183" i="5"/>
  <c r="E183" i="5"/>
  <c r="D183" i="5"/>
  <c r="E182" i="5"/>
  <c r="F182" i="5" s="1"/>
  <c r="D182" i="5"/>
  <c r="E181" i="5"/>
  <c r="F181" i="5" s="1"/>
  <c r="D181" i="5"/>
  <c r="F180" i="5"/>
  <c r="E180" i="5"/>
  <c r="D180" i="5"/>
  <c r="E176" i="5"/>
  <c r="F176" i="5" s="1"/>
  <c r="D176" i="5"/>
  <c r="E175" i="5"/>
  <c r="F175" i="5" s="1"/>
  <c r="D175" i="5"/>
  <c r="F174" i="5"/>
  <c r="E174" i="5"/>
  <c r="D174" i="5"/>
  <c r="F173" i="5"/>
  <c r="E173" i="5"/>
  <c r="D173" i="5"/>
  <c r="E172" i="5"/>
  <c r="F172" i="5" s="1"/>
  <c r="D172" i="5"/>
  <c r="E171" i="5"/>
  <c r="F171" i="5" s="1"/>
  <c r="C171" i="5"/>
  <c r="D171" i="5" s="1"/>
  <c r="E170" i="5"/>
  <c r="F170" i="5" s="1"/>
  <c r="D170" i="5"/>
  <c r="C169" i="5"/>
  <c r="D169" i="5" s="1"/>
  <c r="E168" i="5"/>
  <c r="F168" i="5" s="1"/>
  <c r="D168" i="5"/>
  <c r="E167" i="5"/>
  <c r="F167" i="5" s="1"/>
  <c r="D167" i="5"/>
  <c r="E166" i="5"/>
  <c r="F166" i="5" s="1"/>
  <c r="D166" i="5"/>
  <c r="E165" i="5"/>
  <c r="F165" i="5" s="1"/>
  <c r="D165" i="5"/>
  <c r="E164" i="5"/>
  <c r="F164" i="5" s="1"/>
  <c r="D164" i="5"/>
  <c r="E163" i="5"/>
  <c r="F163" i="5" s="1"/>
  <c r="C163" i="5"/>
  <c r="D163" i="5" s="1"/>
  <c r="F162" i="5"/>
  <c r="E162" i="5"/>
  <c r="D162" i="5"/>
  <c r="E161" i="5"/>
  <c r="F161" i="5" s="1"/>
  <c r="D161" i="5"/>
  <c r="E160" i="5"/>
  <c r="F160" i="5" s="1"/>
  <c r="C160" i="5"/>
  <c r="D160" i="5" s="1"/>
  <c r="E159" i="5"/>
  <c r="F159" i="5" s="1"/>
  <c r="D159" i="5"/>
  <c r="E158" i="5"/>
  <c r="F158" i="5" s="1"/>
  <c r="D158" i="5"/>
  <c r="F157" i="5"/>
  <c r="E157" i="5"/>
  <c r="D157" i="5"/>
  <c r="F156" i="5"/>
  <c r="E156" i="5"/>
  <c r="D156" i="5"/>
  <c r="E155" i="5"/>
  <c r="F155" i="5" s="1"/>
  <c r="D155" i="5"/>
  <c r="E154" i="5"/>
  <c r="F154" i="5" s="1"/>
  <c r="D154" i="5"/>
  <c r="F153" i="5"/>
  <c r="E153" i="5"/>
  <c r="D153" i="5"/>
  <c r="D152" i="5"/>
  <c r="C152" i="5"/>
  <c r="E152" i="5" s="1"/>
  <c r="F152" i="5" s="1"/>
  <c r="E151" i="5"/>
  <c r="F151" i="5" s="1"/>
  <c r="D151" i="5"/>
  <c r="E150" i="5"/>
  <c r="F150" i="5" s="1"/>
  <c r="D150" i="5"/>
  <c r="E149" i="5"/>
  <c r="F149" i="5" s="1"/>
  <c r="D149" i="5"/>
  <c r="E148" i="5"/>
  <c r="F148" i="5" s="1"/>
  <c r="D148" i="5"/>
  <c r="E147" i="5"/>
  <c r="F147" i="5" s="1"/>
  <c r="C147" i="5"/>
  <c r="D147" i="5" s="1"/>
  <c r="E146" i="5"/>
  <c r="F146" i="5" s="1"/>
  <c r="D146" i="5"/>
  <c r="E145" i="5"/>
  <c r="F145" i="5" s="1"/>
  <c r="D145" i="5"/>
  <c r="F144" i="5"/>
  <c r="E144" i="5"/>
  <c r="D144" i="5"/>
  <c r="F143" i="5"/>
  <c r="E143" i="5"/>
  <c r="D143" i="5"/>
  <c r="E142" i="5"/>
  <c r="F142" i="5" s="1"/>
  <c r="D142" i="5"/>
  <c r="E141" i="5"/>
  <c r="F141" i="5" s="1"/>
  <c r="D141" i="5"/>
  <c r="F140" i="5"/>
  <c r="E140" i="5"/>
  <c r="D140" i="5"/>
  <c r="C139" i="5"/>
  <c r="E139" i="5" s="1"/>
  <c r="F139" i="5" s="1"/>
  <c r="F138" i="5"/>
  <c r="E138" i="5"/>
  <c r="D138" i="5"/>
  <c r="F137" i="5"/>
  <c r="E137" i="5"/>
  <c r="D137" i="5"/>
  <c r="E136" i="5"/>
  <c r="F136" i="5" s="1"/>
  <c r="D136" i="5"/>
  <c r="E135" i="5"/>
  <c r="F135" i="5" s="1"/>
  <c r="D135" i="5"/>
  <c r="C134" i="5"/>
  <c r="D134" i="5" s="1"/>
  <c r="E133" i="5"/>
  <c r="F133" i="5" s="1"/>
  <c r="D133" i="5"/>
  <c r="E132" i="5"/>
  <c r="F132" i="5" s="1"/>
  <c r="D132" i="5"/>
  <c r="E131" i="5"/>
  <c r="F131" i="5" s="1"/>
  <c r="D131" i="5"/>
  <c r="E130" i="5"/>
  <c r="F130" i="5" s="1"/>
  <c r="D130" i="5"/>
  <c r="E129" i="5"/>
  <c r="F129" i="5" s="1"/>
  <c r="D129" i="5"/>
  <c r="E128" i="5"/>
  <c r="F128" i="5" s="1"/>
  <c r="D128" i="5"/>
  <c r="E127" i="5"/>
  <c r="F127" i="5" s="1"/>
  <c r="D127" i="5"/>
  <c r="E126" i="5"/>
  <c r="F126" i="5" s="1"/>
  <c r="D126" i="5"/>
  <c r="C126" i="5"/>
  <c r="F125" i="5"/>
  <c r="E125" i="5"/>
  <c r="D125" i="5"/>
  <c r="F124" i="5"/>
  <c r="E124" i="5"/>
  <c r="D124" i="5"/>
  <c r="E123" i="5"/>
  <c r="F123" i="5" s="1"/>
  <c r="D123" i="5"/>
  <c r="E122" i="5"/>
  <c r="F122" i="5" s="1"/>
  <c r="D122" i="5"/>
  <c r="C121" i="5"/>
  <c r="E121" i="5" s="1"/>
  <c r="F121" i="5" s="1"/>
  <c r="C120" i="5"/>
  <c r="E120" i="5" s="1"/>
  <c r="F120" i="5" s="1"/>
  <c r="E118" i="5"/>
  <c r="F118" i="5" s="1"/>
  <c r="D118" i="5"/>
  <c r="E117" i="5"/>
  <c r="F117" i="5" s="1"/>
  <c r="D117" i="5"/>
  <c r="E116" i="5"/>
  <c r="F116" i="5" s="1"/>
  <c r="D116" i="5"/>
  <c r="E115" i="5"/>
  <c r="F115" i="5" s="1"/>
  <c r="D115" i="5"/>
  <c r="E114" i="5"/>
  <c r="F114" i="5" s="1"/>
  <c r="D114" i="5"/>
  <c r="E113" i="5"/>
  <c r="F113" i="5" s="1"/>
  <c r="C113" i="5"/>
  <c r="D113" i="5" s="1"/>
  <c r="F112" i="5"/>
  <c r="E112" i="5"/>
  <c r="D112" i="5"/>
  <c r="E111" i="5"/>
  <c r="F111" i="5" s="1"/>
  <c r="C111" i="5"/>
  <c r="D111" i="5" s="1"/>
  <c r="F110" i="5"/>
  <c r="E110" i="5"/>
  <c r="D110" i="5"/>
  <c r="E109" i="5"/>
  <c r="F109" i="5" s="1"/>
  <c r="D109" i="5"/>
  <c r="E108" i="5"/>
  <c r="F108" i="5" s="1"/>
  <c r="D108" i="5"/>
  <c r="F107" i="5"/>
  <c r="E107" i="5"/>
  <c r="D107" i="5"/>
  <c r="F106" i="5"/>
  <c r="E106" i="5"/>
  <c r="D106" i="5"/>
  <c r="D105" i="5"/>
  <c r="C105" i="5"/>
  <c r="E105" i="5" s="1"/>
  <c r="F105" i="5" s="1"/>
  <c r="E104" i="5"/>
  <c r="F104" i="5" s="1"/>
  <c r="D104" i="5"/>
  <c r="E103" i="5"/>
  <c r="F103" i="5" s="1"/>
  <c r="D103" i="5"/>
  <c r="F101" i="5"/>
  <c r="E101" i="5"/>
  <c r="D101" i="5"/>
  <c r="E100" i="5"/>
  <c r="F100" i="5" s="1"/>
  <c r="D100" i="5"/>
  <c r="E99" i="5"/>
  <c r="F99" i="5" s="1"/>
  <c r="D99" i="5"/>
  <c r="F98" i="5"/>
  <c r="E98" i="5"/>
  <c r="D98" i="5"/>
  <c r="F97" i="5"/>
  <c r="E97" i="5"/>
  <c r="D97" i="5"/>
  <c r="E96" i="5"/>
  <c r="F96" i="5" s="1"/>
  <c r="D96" i="5"/>
  <c r="E95" i="5"/>
  <c r="F95" i="5" s="1"/>
  <c r="D95" i="5"/>
  <c r="C94" i="5"/>
  <c r="E94" i="5" s="1"/>
  <c r="F94" i="5" s="1"/>
  <c r="E93" i="5"/>
  <c r="F93" i="5" s="1"/>
  <c r="D93" i="5"/>
  <c r="F92" i="5"/>
  <c r="E92" i="5"/>
  <c r="D92" i="5"/>
  <c r="F91" i="5"/>
  <c r="E91" i="5"/>
  <c r="D91" i="5"/>
  <c r="E90" i="5"/>
  <c r="F90" i="5" s="1"/>
  <c r="D90" i="5"/>
  <c r="C89" i="5"/>
  <c r="D89" i="5" s="1"/>
  <c r="E87" i="5"/>
  <c r="F87" i="5" s="1"/>
  <c r="D87" i="5"/>
  <c r="E86" i="5"/>
  <c r="F86" i="5" s="1"/>
  <c r="D86" i="5"/>
  <c r="E85" i="5"/>
  <c r="F85" i="5" s="1"/>
  <c r="D85" i="5"/>
  <c r="E84" i="5"/>
  <c r="F84" i="5" s="1"/>
  <c r="D84" i="5"/>
  <c r="E83" i="5"/>
  <c r="F83" i="5" s="1"/>
  <c r="D83" i="5"/>
  <c r="E82" i="5"/>
  <c r="F82" i="5" s="1"/>
  <c r="D82" i="5"/>
  <c r="E81" i="5"/>
  <c r="F81" i="5" s="1"/>
  <c r="C81" i="5"/>
  <c r="D81" i="5" s="1"/>
  <c r="E80" i="5"/>
  <c r="F80" i="5" s="1"/>
  <c r="D80" i="5"/>
  <c r="E79" i="5"/>
  <c r="F79" i="5" s="1"/>
  <c r="D79" i="5"/>
  <c r="F78" i="5"/>
  <c r="E78" i="5"/>
  <c r="D78" i="5"/>
  <c r="F77" i="5"/>
  <c r="E77" i="5"/>
  <c r="D77" i="5"/>
  <c r="E76" i="5"/>
  <c r="F76" i="5" s="1"/>
  <c r="C76" i="5"/>
  <c r="D76" i="5" s="1"/>
  <c r="F75" i="5"/>
  <c r="E75" i="5"/>
  <c r="D75" i="5"/>
  <c r="E74" i="5"/>
  <c r="F74" i="5" s="1"/>
  <c r="D74" i="5"/>
  <c r="E73" i="5"/>
  <c r="F73" i="5" s="1"/>
  <c r="D73" i="5"/>
  <c r="F72" i="5"/>
  <c r="E72" i="5"/>
  <c r="D72" i="5"/>
  <c r="F71" i="5"/>
  <c r="E71" i="5"/>
  <c r="D71" i="5"/>
  <c r="E70" i="5"/>
  <c r="F70" i="5" s="1"/>
  <c r="D70" i="5"/>
  <c r="E69" i="5"/>
  <c r="F69" i="5" s="1"/>
  <c r="D69" i="5"/>
  <c r="C68" i="5"/>
  <c r="D68" i="5" s="1"/>
  <c r="E67" i="5"/>
  <c r="F67" i="5" s="1"/>
  <c r="D67" i="5"/>
  <c r="E66" i="5"/>
  <c r="F66" i="5" s="1"/>
  <c r="D66" i="5"/>
  <c r="E65" i="5"/>
  <c r="F65" i="5" s="1"/>
  <c r="D65" i="5"/>
  <c r="E64" i="5"/>
  <c r="F64" i="5" s="1"/>
  <c r="D64" i="5"/>
  <c r="F60" i="5"/>
  <c r="E60" i="5"/>
  <c r="D60" i="5"/>
  <c r="F59" i="5"/>
  <c r="E59" i="5"/>
  <c r="D59" i="5"/>
  <c r="E58" i="5"/>
  <c r="F58" i="5" s="1"/>
  <c r="D58" i="5"/>
  <c r="E57" i="5"/>
  <c r="F57" i="5" s="1"/>
  <c r="D57" i="5"/>
  <c r="F56" i="5"/>
  <c r="E56" i="5"/>
  <c r="D56" i="5"/>
  <c r="D55" i="5"/>
  <c r="C55" i="5"/>
  <c r="E55" i="5" s="1"/>
  <c r="F55" i="5" s="1"/>
  <c r="E54" i="5"/>
  <c r="F54" i="5" s="1"/>
  <c r="D54" i="5"/>
  <c r="E53" i="5"/>
  <c r="F53" i="5" s="1"/>
  <c r="D53" i="5"/>
  <c r="C53" i="5"/>
  <c r="E52" i="5"/>
  <c r="F52" i="5" s="1"/>
  <c r="D52" i="5"/>
  <c r="F51" i="5"/>
  <c r="E51" i="5"/>
  <c r="D51" i="5"/>
  <c r="F50" i="5"/>
  <c r="E50" i="5"/>
  <c r="D50" i="5"/>
  <c r="E49" i="5"/>
  <c r="F49" i="5" s="1"/>
  <c r="D49" i="5"/>
  <c r="E48" i="5"/>
  <c r="F48" i="5" s="1"/>
  <c r="D48" i="5"/>
  <c r="C47" i="5"/>
  <c r="E47" i="5" s="1"/>
  <c r="F47" i="5" s="1"/>
  <c r="E46" i="5"/>
  <c r="F46" i="5" s="1"/>
  <c r="D46" i="5"/>
  <c r="F45" i="5"/>
  <c r="E45" i="5"/>
  <c r="D45" i="5"/>
  <c r="E43" i="5"/>
  <c r="F43" i="5" s="1"/>
  <c r="D43" i="5"/>
  <c r="E42" i="5"/>
  <c r="F42" i="5" s="1"/>
  <c r="D42" i="5"/>
  <c r="C42" i="5"/>
  <c r="E41" i="5"/>
  <c r="F41" i="5" s="1"/>
  <c r="D41" i="5"/>
  <c r="F40" i="5"/>
  <c r="E40" i="5"/>
  <c r="D40" i="5"/>
  <c r="F39" i="5"/>
  <c r="E39" i="5"/>
  <c r="D39" i="5"/>
  <c r="E38" i="5"/>
  <c r="F38" i="5" s="1"/>
  <c r="D38" i="5"/>
  <c r="E37" i="5"/>
  <c r="F37" i="5" s="1"/>
  <c r="D37" i="5"/>
  <c r="C36" i="5"/>
  <c r="E36" i="5" s="1"/>
  <c r="F36" i="5" s="1"/>
  <c r="E35" i="5"/>
  <c r="F35" i="5" s="1"/>
  <c r="D35" i="5"/>
  <c r="F34" i="5"/>
  <c r="E34" i="5"/>
  <c r="D34" i="5"/>
  <c r="F33" i="5"/>
  <c r="E33" i="5"/>
  <c r="D33" i="5"/>
  <c r="E32" i="5"/>
  <c r="F32" i="5" s="1"/>
  <c r="D32" i="5"/>
  <c r="C31" i="5"/>
  <c r="E31" i="5" s="1"/>
  <c r="F31" i="5" s="1"/>
  <c r="E30" i="5"/>
  <c r="F30" i="5" s="1"/>
  <c r="D30" i="5"/>
  <c r="E29" i="5"/>
  <c r="F29" i="5" s="1"/>
  <c r="D29" i="5"/>
  <c r="E28" i="5"/>
  <c r="F28" i="5" s="1"/>
  <c r="D28" i="5"/>
  <c r="E27" i="5"/>
  <c r="F27" i="5" s="1"/>
  <c r="D27" i="5"/>
  <c r="E26" i="5"/>
  <c r="F26" i="5" s="1"/>
  <c r="D26" i="5"/>
  <c r="E25" i="5"/>
  <c r="F25" i="5" s="1"/>
  <c r="D25" i="5"/>
  <c r="E24" i="5"/>
  <c r="F24" i="5" s="1"/>
  <c r="D24" i="5"/>
  <c r="E23" i="5"/>
  <c r="F23" i="5" s="1"/>
  <c r="D23" i="5"/>
  <c r="C23" i="5"/>
  <c r="E22" i="5"/>
  <c r="F22" i="5" s="1"/>
  <c r="D22" i="5"/>
  <c r="F21" i="5"/>
  <c r="E21" i="5"/>
  <c r="D21" i="5"/>
  <c r="F20" i="5"/>
  <c r="E20" i="5"/>
  <c r="D20" i="5"/>
  <c r="E19" i="5"/>
  <c r="F19" i="5" s="1"/>
  <c r="D19" i="5"/>
  <c r="E18" i="5"/>
  <c r="F18" i="5" s="1"/>
  <c r="C18" i="5"/>
  <c r="D18" i="5" s="1"/>
  <c r="E17" i="5"/>
  <c r="F17" i="5" s="1"/>
  <c r="D17" i="5"/>
  <c r="C16" i="5"/>
  <c r="C10" i="5" s="1"/>
  <c r="E15" i="5"/>
  <c r="F15" i="5" s="1"/>
  <c r="D15" i="5"/>
  <c r="E14" i="5"/>
  <c r="F14" i="5" s="1"/>
  <c r="D14" i="5"/>
  <c r="E13" i="5"/>
  <c r="F13" i="5" s="1"/>
  <c r="D13" i="5"/>
  <c r="E12" i="5"/>
  <c r="F12" i="5" s="1"/>
  <c r="D12" i="5"/>
  <c r="E11" i="5"/>
  <c r="F11" i="5" s="1"/>
  <c r="D11" i="5"/>
  <c r="F9" i="5"/>
  <c r="E9" i="5"/>
  <c r="D9" i="5"/>
  <c r="E8" i="5"/>
  <c r="F8" i="5" s="1"/>
  <c r="D8" i="5"/>
  <c r="E7" i="5"/>
  <c r="F7" i="5" s="1"/>
  <c r="D7" i="5"/>
  <c r="F6" i="5"/>
  <c r="E6" i="5"/>
  <c r="D6" i="5"/>
  <c r="E179" i="5" l="1"/>
  <c r="F179" i="5" s="1"/>
  <c r="D179" i="5"/>
  <c r="E10" i="5"/>
  <c r="F10" i="5" s="1"/>
  <c r="D10" i="5"/>
  <c r="C5" i="5"/>
  <c r="E68" i="5"/>
  <c r="F68" i="5" s="1"/>
  <c r="E134" i="5"/>
  <c r="F134" i="5" s="1"/>
  <c r="D184" i="5"/>
  <c r="C500" i="5"/>
  <c r="E506" i="5"/>
  <c r="F506" i="5" s="1"/>
  <c r="D506" i="5"/>
  <c r="E624" i="5"/>
  <c r="F624" i="5" s="1"/>
  <c r="D624" i="5"/>
  <c r="D16" i="5"/>
  <c r="D31" i="5"/>
  <c r="D120" i="5"/>
  <c r="E469" i="5"/>
  <c r="F469" i="5" s="1"/>
  <c r="E16" i="5"/>
  <c r="F16" i="5" s="1"/>
  <c r="E89" i="5"/>
  <c r="F89" i="5" s="1"/>
  <c r="D139" i="5"/>
  <c r="E169" i="5"/>
  <c r="F169" i="5" s="1"/>
  <c r="E371" i="5"/>
  <c r="F371" i="5" s="1"/>
  <c r="D371" i="5"/>
  <c r="C366" i="5"/>
  <c r="D469" i="5"/>
  <c r="E598" i="5"/>
  <c r="F598" i="5" s="1"/>
  <c r="E387" i="6"/>
  <c r="F387" i="6" s="1"/>
  <c r="E237" i="5"/>
  <c r="F237" i="5" s="1"/>
  <c r="E343" i="5"/>
  <c r="F343" i="5" s="1"/>
  <c r="D343" i="5"/>
  <c r="E461" i="5"/>
  <c r="F461" i="5" s="1"/>
  <c r="E285" i="5"/>
  <c r="F285" i="5" s="1"/>
  <c r="C308" i="5"/>
  <c r="D313" i="5"/>
  <c r="E437" i="5"/>
  <c r="F437" i="5" s="1"/>
  <c r="E25" i="6"/>
  <c r="F25" i="6" s="1"/>
  <c r="D25" i="6"/>
  <c r="E240" i="6"/>
  <c r="F240" i="6" s="1"/>
  <c r="D240" i="6"/>
  <c r="E250" i="5"/>
  <c r="F250" i="5" s="1"/>
  <c r="D250" i="5"/>
  <c r="E411" i="5"/>
  <c r="F411" i="5" s="1"/>
  <c r="D411" i="5"/>
  <c r="C410" i="5"/>
  <c r="E113" i="6"/>
  <c r="F113" i="6" s="1"/>
  <c r="D113" i="6"/>
  <c r="D47" i="5"/>
  <c r="C63" i="5"/>
  <c r="D94" i="5"/>
  <c r="C102" i="5"/>
  <c r="D121" i="5"/>
  <c r="E553" i="5"/>
  <c r="F553" i="5" s="1"/>
  <c r="E231" i="6"/>
  <c r="F231" i="6" s="1"/>
  <c r="D231" i="6"/>
  <c r="C358" i="6"/>
  <c r="D361" i="6"/>
  <c r="D36" i="5"/>
  <c r="C44" i="5"/>
  <c r="E345" i="5"/>
  <c r="F345" i="5" s="1"/>
  <c r="E353" i="5"/>
  <c r="F353" i="5" s="1"/>
  <c r="E361" i="6"/>
  <c r="F361" i="6" s="1"/>
  <c r="C407" i="6"/>
  <c r="E410" i="6"/>
  <c r="F410" i="6" s="1"/>
  <c r="E295" i="5"/>
  <c r="F295" i="5" s="1"/>
  <c r="D295" i="5"/>
  <c r="E326" i="5"/>
  <c r="F326" i="5" s="1"/>
  <c r="D326" i="5"/>
  <c r="C321" i="5"/>
  <c r="E487" i="5"/>
  <c r="F487" i="5" s="1"/>
  <c r="D487" i="5"/>
  <c r="C482" i="5"/>
  <c r="E527" i="5"/>
  <c r="F527" i="5" s="1"/>
  <c r="D527" i="5"/>
  <c r="C526" i="5"/>
  <c r="C585" i="5"/>
  <c r="E590" i="5"/>
  <c r="F590" i="5" s="1"/>
  <c r="E221" i="6"/>
  <c r="F221" i="6" s="1"/>
  <c r="D221" i="6"/>
  <c r="E221" i="5"/>
  <c r="F221" i="5" s="1"/>
  <c r="C218" i="5"/>
  <c r="C294" i="5"/>
  <c r="C384" i="5"/>
  <c r="E390" i="5"/>
  <c r="F390" i="5" s="1"/>
  <c r="D390" i="5"/>
  <c r="D401" i="5"/>
  <c r="C424" i="5"/>
  <c r="E429" i="5"/>
  <c r="F429" i="5" s="1"/>
  <c r="C459" i="5"/>
  <c r="D590" i="5"/>
  <c r="E126" i="6"/>
  <c r="F126" i="6" s="1"/>
  <c r="C123" i="6"/>
  <c r="E136" i="6"/>
  <c r="F136" i="6" s="1"/>
  <c r="C133" i="6"/>
  <c r="D136" i="6"/>
  <c r="C633" i="5"/>
  <c r="E635" i="5"/>
  <c r="F635" i="5" s="1"/>
  <c r="D635" i="5"/>
  <c r="C200" i="6"/>
  <c r="E201" i="6"/>
  <c r="F201" i="6" s="1"/>
  <c r="D201" i="6"/>
  <c r="E279" i="5"/>
  <c r="F279" i="5" s="1"/>
  <c r="C276" i="5"/>
  <c r="D279" i="5"/>
  <c r="E450" i="5"/>
  <c r="F450" i="5" s="1"/>
  <c r="D517" i="5"/>
  <c r="C540" i="5"/>
  <c r="E545" i="5"/>
  <c r="F545" i="5" s="1"/>
  <c r="E669" i="5"/>
  <c r="F669" i="5" s="1"/>
  <c r="D669" i="5"/>
  <c r="C250" i="6"/>
  <c r="D253" i="6"/>
  <c r="D338" i="6"/>
  <c r="E554" i="6"/>
  <c r="F554" i="6" s="1"/>
  <c r="D554" i="6"/>
  <c r="E268" i="5"/>
  <c r="F268" i="5" s="1"/>
  <c r="E77" i="6"/>
  <c r="F77" i="6" s="1"/>
  <c r="D77" i="6"/>
  <c r="E106" i="6"/>
  <c r="F106" i="6" s="1"/>
  <c r="C103" i="6"/>
  <c r="D106" i="6"/>
  <c r="E580" i="6"/>
  <c r="F580" i="6" s="1"/>
  <c r="C577" i="6"/>
  <c r="E155" i="6"/>
  <c r="F155" i="6" s="1"/>
  <c r="C152" i="6"/>
  <c r="E485" i="6"/>
  <c r="F485" i="6" s="1"/>
  <c r="E442" i="5"/>
  <c r="F442" i="5" s="1"/>
  <c r="E558" i="5"/>
  <c r="F558" i="5" s="1"/>
  <c r="E603" i="5"/>
  <c r="F603" i="5" s="1"/>
  <c r="C643" i="5"/>
  <c r="E648" i="5"/>
  <c r="F648" i="5" s="1"/>
  <c r="E8" i="6"/>
  <c r="F8" i="6" s="1"/>
  <c r="C5" i="6"/>
  <c r="D8" i="6"/>
  <c r="E142" i="6"/>
  <c r="F142" i="6" s="1"/>
  <c r="D142" i="6"/>
  <c r="E185" i="6"/>
  <c r="F185" i="6" s="1"/>
  <c r="C182" i="6"/>
  <c r="E427" i="6"/>
  <c r="F427" i="6" s="1"/>
  <c r="D427" i="6"/>
  <c r="C436" i="6"/>
  <c r="E438" i="6"/>
  <c r="F438" i="6" s="1"/>
  <c r="D438" i="6"/>
  <c r="C263" i="5"/>
  <c r="E28" i="6"/>
  <c r="F28" i="6" s="1"/>
  <c r="D28" i="6"/>
  <c r="C74" i="6"/>
  <c r="E283" i="6"/>
  <c r="F283" i="6" s="1"/>
  <c r="C280" i="6"/>
  <c r="D283" i="6"/>
  <c r="E498" i="6"/>
  <c r="F498" i="6" s="1"/>
  <c r="C495" i="6"/>
  <c r="D498" i="6"/>
  <c r="C392" i="5"/>
  <c r="C508" i="5"/>
  <c r="E685" i="5"/>
  <c r="F685" i="5" s="1"/>
  <c r="C682" i="5"/>
  <c r="E75" i="6"/>
  <c r="F75" i="6" s="1"/>
  <c r="D685" i="5"/>
  <c r="D204" i="6"/>
  <c r="D289" i="6"/>
  <c r="E348" i="6"/>
  <c r="F348" i="6" s="1"/>
  <c r="D348" i="6"/>
  <c r="C534" i="6"/>
  <c r="E536" i="6"/>
  <c r="F536" i="6" s="1"/>
  <c r="D536" i="6"/>
  <c r="D15" i="6"/>
  <c r="E191" i="6"/>
  <c r="F191" i="6" s="1"/>
  <c r="D191" i="6"/>
  <c r="E312" i="6"/>
  <c r="F312" i="6" s="1"/>
  <c r="C309" i="6"/>
  <c r="C368" i="6"/>
  <c r="E369" i="6"/>
  <c r="F369" i="6" s="1"/>
  <c r="D369" i="6"/>
  <c r="E397" i="6"/>
  <c r="F397" i="6" s="1"/>
  <c r="D397" i="6"/>
  <c r="D456" i="6"/>
  <c r="D505" i="6"/>
  <c r="E531" i="6"/>
  <c r="F531" i="6" s="1"/>
  <c r="C528" i="6"/>
  <c r="E57" i="6"/>
  <c r="F57" i="6" s="1"/>
  <c r="C54" i="6"/>
  <c r="D57" i="6"/>
  <c r="D312" i="6"/>
  <c r="E515" i="6"/>
  <c r="F515" i="6" s="1"/>
  <c r="D515" i="6"/>
  <c r="D531" i="6"/>
  <c r="C298" i="6"/>
  <c r="D661" i="5"/>
  <c r="D27" i="6"/>
  <c r="D87" i="6"/>
  <c r="D193" i="6"/>
  <c r="D242" i="6"/>
  <c r="D449" i="6"/>
  <c r="D479" i="6"/>
  <c r="D547" i="6"/>
  <c r="E27" i="6"/>
  <c r="F27" i="6" s="1"/>
  <c r="C84" i="6"/>
  <c r="D144" i="6"/>
  <c r="E193" i="6"/>
  <c r="F193" i="6" s="1"/>
  <c r="E242" i="6"/>
  <c r="F242" i="6" s="1"/>
  <c r="C446" i="6"/>
  <c r="C476" i="6"/>
  <c r="C544" i="6"/>
  <c r="D585" i="6"/>
  <c r="D172" i="6"/>
  <c r="D299" i="6"/>
  <c r="D329" i="6"/>
  <c r="D340" i="6"/>
  <c r="D378" i="6"/>
  <c r="D389" i="6"/>
  <c r="D469" i="6"/>
  <c r="D518" i="6"/>
  <c r="D567" i="6"/>
  <c r="E585" i="6"/>
  <c r="F585" i="6" s="1"/>
  <c r="D691" i="5"/>
  <c r="D263" i="6"/>
  <c r="D291" i="6"/>
  <c r="D420" i="6"/>
  <c r="C466" i="6"/>
  <c r="C564" i="6"/>
  <c r="D371" i="6"/>
  <c r="E534" i="6" l="1"/>
  <c r="F534" i="6" s="1"/>
  <c r="D534" i="6"/>
  <c r="D436" i="6"/>
  <c r="E436" i="6"/>
  <c r="F436" i="6" s="1"/>
  <c r="E218" i="5"/>
  <c r="F218" i="5" s="1"/>
  <c r="D218" i="5"/>
  <c r="E321" i="5"/>
  <c r="F321" i="5" s="1"/>
  <c r="D321" i="5"/>
  <c r="D308" i="5"/>
  <c r="E308" i="5"/>
  <c r="F308" i="5" s="1"/>
  <c r="E123" i="6"/>
  <c r="F123" i="6" s="1"/>
  <c r="D123" i="6"/>
  <c r="E500" i="5"/>
  <c r="F500" i="5" s="1"/>
  <c r="D500" i="5"/>
  <c r="C495" i="5"/>
  <c r="E276" i="5"/>
  <c r="F276" i="5" s="1"/>
  <c r="D276" i="5"/>
  <c r="E358" i="6"/>
  <c r="F358" i="6" s="1"/>
  <c r="D358" i="6"/>
  <c r="C347" i="6"/>
  <c r="E298" i="6"/>
  <c r="F298" i="6" s="1"/>
  <c r="D298" i="6"/>
  <c r="E84" i="6"/>
  <c r="F84" i="6" s="1"/>
  <c r="D84" i="6"/>
  <c r="E182" i="6"/>
  <c r="F182" i="6" s="1"/>
  <c r="D182" i="6"/>
  <c r="E564" i="6"/>
  <c r="F564" i="6" s="1"/>
  <c r="D564" i="6"/>
  <c r="E280" i="6"/>
  <c r="F280" i="6" s="1"/>
  <c r="D280" i="6"/>
  <c r="C273" i="6"/>
  <c r="C151" i="6"/>
  <c r="E152" i="6"/>
  <c r="F152" i="6" s="1"/>
  <c r="D152" i="6"/>
  <c r="E459" i="5"/>
  <c r="F459" i="5" s="1"/>
  <c r="D459" i="5"/>
  <c r="E410" i="5"/>
  <c r="F410" i="5" s="1"/>
  <c r="D410" i="5"/>
  <c r="E466" i="6"/>
  <c r="F466" i="6" s="1"/>
  <c r="D466" i="6"/>
  <c r="D368" i="6"/>
  <c r="E368" i="6"/>
  <c r="F368" i="6" s="1"/>
  <c r="E585" i="5"/>
  <c r="F585" i="5" s="1"/>
  <c r="D585" i="5"/>
  <c r="C584" i="5"/>
  <c r="C236" i="5"/>
  <c r="E309" i="6"/>
  <c r="F309" i="6" s="1"/>
  <c r="D309" i="6"/>
  <c r="E74" i="6"/>
  <c r="F74" i="6" s="1"/>
  <c r="D74" i="6"/>
  <c r="E577" i="6"/>
  <c r="F577" i="6" s="1"/>
  <c r="C574" i="6"/>
  <c r="D577" i="6"/>
  <c r="E250" i="6"/>
  <c r="F250" i="6" s="1"/>
  <c r="D250" i="6"/>
  <c r="D200" i="6"/>
  <c r="E200" i="6"/>
  <c r="F200" i="6" s="1"/>
  <c r="E424" i="5"/>
  <c r="F424" i="5" s="1"/>
  <c r="D424" i="5"/>
  <c r="E526" i="5"/>
  <c r="F526" i="5" s="1"/>
  <c r="D526" i="5"/>
  <c r="E407" i="6"/>
  <c r="F407" i="6" s="1"/>
  <c r="D407" i="6"/>
  <c r="C396" i="6"/>
  <c r="C4" i="5"/>
  <c r="E5" i="5"/>
  <c r="F5" i="5" s="1"/>
  <c r="D5" i="5"/>
  <c r="D54" i="6"/>
  <c r="E54" i="6"/>
  <c r="F54" i="6" s="1"/>
  <c r="C53" i="6"/>
  <c r="E102" i="5"/>
  <c r="F102" i="5" s="1"/>
  <c r="D102" i="5"/>
  <c r="E682" i="5"/>
  <c r="F682" i="5" s="1"/>
  <c r="D682" i="5"/>
  <c r="D5" i="6"/>
  <c r="E5" i="6"/>
  <c r="F5" i="6" s="1"/>
  <c r="C4" i="6"/>
  <c r="D495" i="6"/>
  <c r="C494" i="6"/>
  <c r="E495" i="6"/>
  <c r="F495" i="6" s="1"/>
  <c r="E544" i="6"/>
  <c r="F544" i="6" s="1"/>
  <c r="C543" i="6"/>
  <c r="D544" i="6"/>
  <c r="E528" i="6"/>
  <c r="F528" i="6" s="1"/>
  <c r="C525" i="6"/>
  <c r="D528" i="6"/>
  <c r="E263" i="5"/>
  <c r="F263" i="5" s="1"/>
  <c r="D263" i="5"/>
  <c r="D103" i="6"/>
  <c r="E103" i="6"/>
  <c r="F103" i="6" s="1"/>
  <c r="C102" i="6"/>
  <c r="E633" i="5"/>
  <c r="F633" i="5" s="1"/>
  <c r="D633" i="5"/>
  <c r="E482" i="5"/>
  <c r="F482" i="5" s="1"/>
  <c r="D482" i="5"/>
  <c r="E63" i="5"/>
  <c r="F63" i="5" s="1"/>
  <c r="C62" i="5"/>
  <c r="D63" i="5"/>
  <c r="E366" i="5"/>
  <c r="F366" i="5" s="1"/>
  <c r="D366" i="5"/>
  <c r="C178" i="5"/>
  <c r="E476" i="6"/>
  <c r="F476" i="6" s="1"/>
  <c r="D476" i="6"/>
  <c r="E508" i="5"/>
  <c r="F508" i="5" s="1"/>
  <c r="D508" i="5"/>
  <c r="E540" i="5"/>
  <c r="F540" i="5" s="1"/>
  <c r="D540" i="5"/>
  <c r="E384" i="5"/>
  <c r="F384" i="5" s="1"/>
  <c r="D384" i="5"/>
  <c r="C379" i="5"/>
  <c r="E446" i="6"/>
  <c r="F446" i="6" s="1"/>
  <c r="D446" i="6"/>
  <c r="C445" i="6"/>
  <c r="E392" i="5"/>
  <c r="F392" i="5" s="1"/>
  <c r="D392" i="5"/>
  <c r="C642" i="5"/>
  <c r="D643" i="5"/>
  <c r="E643" i="5"/>
  <c r="F643" i="5" s="1"/>
  <c r="D133" i="6"/>
  <c r="E133" i="6"/>
  <c r="F133" i="6" s="1"/>
  <c r="E294" i="5"/>
  <c r="F294" i="5" s="1"/>
  <c r="D294" i="5"/>
  <c r="E44" i="5"/>
  <c r="F44" i="5" s="1"/>
  <c r="D44" i="5"/>
  <c r="D236" i="5" l="1"/>
  <c r="E236" i="5"/>
  <c r="F236" i="5" s="1"/>
  <c r="D642" i="5"/>
  <c r="E642" i="5"/>
  <c r="F642" i="5" s="1"/>
  <c r="D584" i="5"/>
  <c r="E584" i="5"/>
  <c r="F584" i="5" s="1"/>
  <c r="E494" i="6"/>
  <c r="F494" i="6" s="1"/>
  <c r="D494" i="6"/>
  <c r="D151" i="6"/>
  <c r="E151" i="6"/>
  <c r="F151" i="6" s="1"/>
  <c r="E347" i="6"/>
  <c r="F347" i="6" s="1"/>
  <c r="D347" i="6"/>
  <c r="D273" i="6"/>
  <c r="C270" i="6"/>
  <c r="E273" i="6"/>
  <c r="F273" i="6" s="1"/>
  <c r="E445" i="6"/>
  <c r="F445" i="6" s="1"/>
  <c r="D445" i="6"/>
  <c r="E178" i="5"/>
  <c r="F178" i="5" s="1"/>
  <c r="D178" i="5"/>
  <c r="E4" i="6"/>
  <c r="F4" i="6" s="1"/>
  <c r="D4" i="6"/>
  <c r="C3" i="5"/>
  <c r="E4" i="5"/>
  <c r="F4" i="5" s="1"/>
  <c r="D4" i="5"/>
  <c r="E543" i="6"/>
  <c r="F543" i="6" s="1"/>
  <c r="D543" i="6"/>
  <c r="E53" i="6"/>
  <c r="F53" i="6" s="1"/>
  <c r="D53" i="6"/>
  <c r="E102" i="6"/>
  <c r="F102" i="6" s="1"/>
  <c r="D102" i="6"/>
  <c r="E396" i="6"/>
  <c r="F396" i="6" s="1"/>
  <c r="D396" i="6"/>
  <c r="E574" i="6"/>
  <c r="F574" i="6" s="1"/>
  <c r="D574" i="6"/>
  <c r="D379" i="5"/>
  <c r="E379" i="5"/>
  <c r="F379" i="5" s="1"/>
  <c r="C352" i="5"/>
  <c r="D495" i="5"/>
  <c r="E495" i="5"/>
  <c r="F495" i="5" s="1"/>
  <c r="C468" i="5"/>
  <c r="E62" i="5"/>
  <c r="F62" i="5" s="1"/>
  <c r="D62" i="5"/>
  <c r="E525" i="6"/>
  <c r="F525" i="6" s="1"/>
  <c r="D525" i="6"/>
  <c r="E468" i="5" l="1"/>
  <c r="F468" i="5" s="1"/>
  <c r="D468" i="5"/>
  <c r="E352" i="5"/>
  <c r="F352" i="5" s="1"/>
  <c r="D352" i="5"/>
  <c r="E270" i="6"/>
  <c r="F270" i="6" s="1"/>
  <c r="D270" i="6"/>
  <c r="C249" i="6"/>
  <c r="D3" i="5"/>
  <c r="D249" i="6" l="1"/>
  <c r="D3" i="6" s="1"/>
  <c r="E249" i="6"/>
  <c r="F249" i="6" s="1"/>
  <c r="C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2CA70A86-E882-4347-9E5B-3D7906AB661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Productia fara VADU</t>
        </r>
      </text>
    </comment>
    <comment ref="B8" authorId="0" shapeId="0" xr:uid="{BDB7B937-9AB9-4BA5-B283-30C32792869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Rezervarea incepe din 1 septembrie 2026</t>
        </r>
      </text>
    </comment>
    <comment ref="C12" authorId="0" shapeId="0" xr:uid="{DA0CF8C6-F1F9-4DEB-9E61-2646548854D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10.000 majorare intrare pe NV si Giurgiu Ruse pt. majorare echivalent iesiri CD+OSD anual pe 2025-2026</t>
        </r>
      </text>
    </comment>
    <comment ref="C16" authorId="0" shapeId="0" xr:uid="{E1C3DD96-C9EE-4E19-B2D4-05CFD757930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52.000 majorare intrare pe NV si Giurgiu Ruse pt. majorare echivalent iesiri CD+OSD anual pe 2025-2026</t>
        </r>
      </text>
    </comment>
    <comment ref="C646" authorId="0" shapeId="0" xr:uid="{6B028E7C-6688-456E-B8E0-EDD4E79A6D2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Conform contract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320B9B74-4B69-4295-B8D7-D6E057F391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Suplimentare cu CET CUCI, MINTIA, AZOMURES si Distributii noi (adaugare 95.000 MWh/zi la CD+OSD anual)</t>
        </r>
      </text>
    </comment>
  </commentList>
</comments>
</file>

<file path=xl/sharedStrings.xml><?xml version="1.0" encoding="utf-8"?>
<sst xmlns="http://schemas.openxmlformats.org/spreadsheetml/2006/main" count="1298" uniqueCount="44">
  <si>
    <t>[MWh/h]</t>
  </si>
  <si>
    <t>[Miimc/h]</t>
  </si>
  <si>
    <t>OCTOMBRIE</t>
  </si>
  <si>
    <t>PRODUCTIE</t>
  </si>
  <si>
    <t>Vadu</t>
  </si>
  <si>
    <t>Tuzla</t>
  </si>
  <si>
    <t>Csanadpalota</t>
  </si>
  <si>
    <t>Ruse-Giurgiu</t>
  </si>
  <si>
    <t>Serbia</t>
  </si>
  <si>
    <t>Mediesu Aurit-Isaccea-Isaccea T1 Import</t>
  </si>
  <si>
    <t>Isaccea T1</t>
  </si>
  <si>
    <t>Negru Voda T1</t>
  </si>
  <si>
    <t>NOIEMBRIE</t>
  </si>
  <si>
    <t>DECEMBRIE</t>
  </si>
  <si>
    <t>IANUARIE</t>
  </si>
  <si>
    <t xml:space="preserve"> FEBRUARIE</t>
  </si>
  <si>
    <t>MARTIE</t>
  </si>
  <si>
    <r>
      <t>Mediesu Aurit-Isaccea-</t>
    </r>
    <r>
      <rPr>
        <b/>
        <i/>
        <sz val="12"/>
        <color theme="1"/>
        <rFont val="Segoe UI"/>
        <family val="2"/>
      </rPr>
      <t xml:space="preserve">Isaccea T1 </t>
    </r>
    <r>
      <rPr>
        <i/>
        <sz val="12"/>
        <color theme="1"/>
        <rFont val="Segoe UI"/>
        <family val="2"/>
      </rPr>
      <t>Import</t>
    </r>
  </si>
  <si>
    <t>APRILIE</t>
  </si>
  <si>
    <t xml:space="preserve"> MAI</t>
  </si>
  <si>
    <t>IUNIE</t>
  </si>
  <si>
    <t xml:space="preserve"> IULIE</t>
  </si>
  <si>
    <t>AUGUST</t>
  </si>
  <si>
    <t>SEPTEMBRIE</t>
  </si>
  <si>
    <t>Iasi-Ungheni</t>
  </si>
  <si>
    <t>Ungheni</t>
  </si>
  <si>
    <t>FIRM CAPACITY BOOKING</t>
  </si>
  <si>
    <t xml:space="preserve"> TEHNICAL CAPACITY [MWh/h]</t>
  </si>
  <si>
    <t>STORAGE</t>
  </si>
  <si>
    <t>GZA YEAR 2025-2026 - FORCASTED</t>
  </si>
  <si>
    <t>[MWh/day]</t>
  </si>
  <si>
    <t>[Miimc/day]</t>
  </si>
  <si>
    <t>Group of entry points</t>
  </si>
  <si>
    <t>QUARTERLY (Q1)</t>
  </si>
  <si>
    <t>QUARTERLY (Q2)</t>
  </si>
  <si>
    <t>QUARTERLY (Q3)</t>
  </si>
  <si>
    <t>QUARTERLY (Q4)</t>
  </si>
  <si>
    <t>YEARLY</t>
  </si>
  <si>
    <t>MONTHLY</t>
  </si>
  <si>
    <t>DAILY</t>
  </si>
  <si>
    <t>WITHINDAY</t>
  </si>
  <si>
    <t>Goup of exit points</t>
  </si>
  <si>
    <t>Domestic users</t>
  </si>
  <si>
    <t>INTERCONNECTION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</si>
</sst>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Segoe UI"/>
      <family val="2"/>
    </font>
    <font>
      <sz val="11"/>
      <color theme="1"/>
      <name val="Calibri"/>
      <family val="2"/>
      <scheme val="minor"/>
    </font>
    <font>
      <i/>
      <sz val="12"/>
      <color theme="1"/>
      <name val="Segoe UI"/>
      <family val="2"/>
    </font>
    <font>
      <i/>
      <sz val="12"/>
      <name val="Segoe UI"/>
      <family val="2"/>
    </font>
    <font>
      <b/>
      <i/>
      <sz val="12"/>
      <color theme="1"/>
      <name val="Segoe UI"/>
      <family val="2"/>
    </font>
    <font>
      <b/>
      <i/>
      <sz val="12"/>
      <color rgb="FF00B050"/>
      <name val="Segoe UI"/>
      <family val="2"/>
    </font>
    <font>
      <i/>
      <sz val="12"/>
      <color rgb="FF00B050"/>
      <name val="Segoe UI"/>
      <family val="2"/>
    </font>
    <font>
      <b/>
      <i/>
      <sz val="12"/>
      <color rgb="FFFF0000"/>
      <name val="Segoe UI"/>
      <family val="2"/>
    </font>
    <font>
      <i/>
      <sz val="12"/>
      <color rgb="FFFF0000"/>
      <name val="Segoe UI"/>
      <family val="2"/>
    </font>
    <font>
      <b/>
      <i/>
      <sz val="12"/>
      <color rgb="FF0070C0"/>
      <name val="Segoe UI"/>
      <family val="2"/>
    </font>
    <font>
      <i/>
      <sz val="12"/>
      <color rgb="FF0070C0"/>
      <name val="Segoe UI"/>
      <family val="2"/>
    </font>
    <font>
      <sz val="12"/>
      <color theme="1"/>
      <name val="Segoe UI"/>
      <family val="2"/>
    </font>
    <font>
      <sz val="12"/>
      <color rgb="FF00B050"/>
      <name val="Segoe UI"/>
      <family val="2"/>
    </font>
    <font>
      <sz val="12"/>
      <color rgb="FFFF0000"/>
      <name val="Segoe UI"/>
      <family val="2"/>
    </font>
    <font>
      <b/>
      <i/>
      <sz val="12"/>
      <color rgb="FF00B0F0"/>
      <name val="Segoe UI"/>
      <family val="2"/>
    </font>
    <font>
      <sz val="12"/>
      <color rgb="FF00B0F0"/>
      <name val="Segoe U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i/>
      <sz val="11"/>
      <color rgb="FF00B050"/>
      <name val="Arial Narrow"/>
      <family val="2"/>
      <charset val="238"/>
    </font>
    <font>
      <i/>
      <sz val="11"/>
      <color theme="5" tint="-0.499984740745262"/>
      <name val="Arial Narrow"/>
      <family val="2"/>
      <charset val="238"/>
    </font>
    <font>
      <i/>
      <sz val="11"/>
      <color rgb="FF00B0F0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5" tint="-0.49998474074526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name val="Arial Narrow"/>
      <family val="2"/>
    </font>
    <font>
      <i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6" fillId="0" borderId="0" xfId="3" applyFont="1"/>
    <xf numFmtId="0" fontId="4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indent="1"/>
    </xf>
    <xf numFmtId="0" fontId="9" fillId="0" borderId="1" xfId="3" applyFont="1" applyBorder="1" applyAlignment="1">
      <alignment horizontal="right" indent="1"/>
    </xf>
    <xf numFmtId="0" fontId="10" fillId="0" borderId="0" xfId="3" applyFont="1"/>
    <xf numFmtId="0" fontId="6" fillId="0" borderId="1" xfId="3" applyFont="1" applyBorder="1" applyAlignment="1">
      <alignment horizontal="right" indent="1"/>
    </xf>
    <xf numFmtId="0" fontId="11" fillId="0" borderId="1" xfId="3" applyFont="1" applyBorder="1" applyAlignment="1">
      <alignment horizontal="right" indent="1"/>
    </xf>
    <xf numFmtId="0" fontId="12" fillId="0" borderId="0" xfId="3" applyFont="1"/>
    <xf numFmtId="0" fontId="13" fillId="0" borderId="1" xfId="3" applyFont="1" applyBorder="1" applyAlignment="1">
      <alignment horizontal="right" indent="1"/>
    </xf>
    <xf numFmtId="0" fontId="14" fillId="0" borderId="0" xfId="3" applyFont="1"/>
    <xf numFmtId="0" fontId="15" fillId="0" borderId="0" xfId="3" applyFont="1"/>
    <xf numFmtId="0" fontId="4" fillId="5" borderId="1" xfId="1" applyFont="1" applyFill="1" applyBorder="1" applyAlignment="1">
      <alignment horizontal="left" vertical="center" wrapText="1"/>
    </xf>
    <xf numFmtId="0" fontId="16" fillId="0" borderId="0" xfId="3" applyFont="1"/>
    <xf numFmtId="0" fontId="17" fillId="0" borderId="0" xfId="3" applyFont="1"/>
    <xf numFmtId="0" fontId="18" fillId="0" borderId="1" xfId="3" applyFont="1" applyBorder="1" applyAlignment="1">
      <alignment horizontal="right" indent="1"/>
    </xf>
    <xf numFmtId="0" fontId="19" fillId="0" borderId="0" xfId="3" applyFont="1"/>
    <xf numFmtId="0" fontId="20" fillId="0" borderId="1" xfId="6" applyFont="1" applyBorder="1" applyAlignment="1">
      <alignment horizontal="center" vertical="center" wrapText="1"/>
    </xf>
    <xf numFmtId="4" fontId="20" fillId="0" borderId="1" xfId="5" applyNumberFormat="1" applyFont="1" applyBorder="1" applyAlignment="1">
      <alignment horizontal="center" vertical="center"/>
    </xf>
    <xf numFmtId="164" fontId="21" fillId="0" borderId="1" xfId="6" applyNumberFormat="1" applyFont="1" applyBorder="1" applyAlignment="1">
      <alignment horizontal="center" vertical="center"/>
    </xf>
    <xf numFmtId="3" fontId="20" fillId="6" borderId="1" xfId="3" applyNumberFormat="1" applyFont="1" applyFill="1" applyBorder="1" applyAlignment="1">
      <alignment horizontal="right" indent="1"/>
    </xf>
    <xf numFmtId="3" fontId="21" fillId="0" borderId="1" xfId="6" applyNumberFormat="1" applyFont="1" applyBorder="1" applyAlignment="1">
      <alignment horizontal="center" vertical="center"/>
    </xf>
    <xf numFmtId="0" fontId="28" fillId="0" borderId="0" xfId="3" applyFont="1"/>
    <xf numFmtId="0" fontId="21" fillId="0" borderId="0" xfId="3" applyFont="1"/>
    <xf numFmtId="3" fontId="30" fillId="0" borderId="1" xfId="6" applyNumberFormat="1" applyFont="1" applyBorder="1" applyAlignment="1">
      <alignment horizontal="center" vertical="center"/>
    </xf>
    <xf numFmtId="0" fontId="35" fillId="0" borderId="0" xfId="3" applyFont="1"/>
    <xf numFmtId="0" fontId="36" fillId="0" borderId="0" xfId="3" applyFont="1"/>
    <xf numFmtId="0" fontId="2" fillId="0" borderId="0" xfId="3"/>
    <xf numFmtId="0" fontId="37" fillId="0" borderId="0" xfId="3" applyFont="1"/>
    <xf numFmtId="0" fontId="20" fillId="0" borderId="1" xfId="5" applyNumberFormat="1" applyFont="1" applyFill="1" applyBorder="1" applyAlignment="1">
      <alignment horizontal="center" vertical="center" wrapText="1"/>
    </xf>
    <xf numFmtId="0" fontId="25" fillId="0" borderId="1" xfId="5" applyNumberFormat="1" applyFont="1" applyFill="1" applyBorder="1" applyAlignment="1">
      <alignment horizontal="center" vertical="center" wrapText="1"/>
    </xf>
    <xf numFmtId="0" fontId="20" fillId="0" borderId="1" xfId="5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vertical="center"/>
    </xf>
    <xf numFmtId="3" fontId="22" fillId="2" borderId="1" xfId="8" applyNumberFormat="1" applyFont="1" applyFill="1" applyBorder="1" applyAlignment="1">
      <alignment horizontal="right" vertical="center"/>
    </xf>
    <xf numFmtId="3" fontId="20" fillId="4" borderId="1" xfId="8" applyNumberFormat="1" applyFont="1" applyFill="1" applyBorder="1" applyAlignment="1">
      <alignment horizontal="right" vertical="center"/>
    </xf>
    <xf numFmtId="3" fontId="20" fillId="0" borderId="1" xfId="3" applyNumberFormat="1" applyFont="1" applyBorder="1" applyAlignment="1">
      <alignment horizontal="right" indent="1"/>
    </xf>
    <xf numFmtId="3" fontId="21" fillId="0" borderId="1" xfId="8" applyNumberFormat="1" applyFont="1" applyBorder="1" applyAlignment="1">
      <alignment horizontal="right" vertical="center"/>
    </xf>
    <xf numFmtId="3" fontId="26" fillId="0" borderId="1" xfId="8" applyNumberFormat="1" applyFont="1" applyBorder="1" applyAlignment="1">
      <alignment horizontal="right" vertical="center"/>
    </xf>
    <xf numFmtId="3" fontId="27" fillId="0" borderId="1" xfId="8" applyNumberFormat="1" applyFont="1" applyBorder="1" applyAlignment="1">
      <alignment horizontal="right" vertical="center"/>
    </xf>
    <xf numFmtId="3" fontId="23" fillId="0" borderId="1" xfId="8" applyNumberFormat="1" applyFont="1" applyBorder="1" applyAlignment="1">
      <alignment horizontal="right" vertical="center"/>
    </xf>
    <xf numFmtId="0" fontId="38" fillId="0" borderId="1" xfId="3" applyFont="1" applyBorder="1" applyAlignment="1">
      <alignment horizontal="right" indent="1"/>
    </xf>
    <xf numFmtId="3" fontId="24" fillId="0" borderId="1" xfId="8" applyNumberFormat="1" applyFont="1" applyBorder="1" applyAlignment="1">
      <alignment horizontal="right" vertical="center"/>
    </xf>
    <xf numFmtId="3" fontId="21" fillId="6" borderId="1" xfId="8" applyNumberFormat="1" applyFont="1" applyFill="1" applyBorder="1" applyAlignment="1">
      <alignment horizontal="right" vertical="center"/>
    </xf>
    <xf numFmtId="3" fontId="21" fillId="7" borderId="1" xfId="8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right" indent="1"/>
    </xf>
    <xf numFmtId="0" fontId="7" fillId="0" borderId="0" xfId="10" applyFont="1" applyAlignment="1">
      <alignment vertical="center"/>
    </xf>
    <xf numFmtId="3" fontId="22" fillId="5" borderId="1" xfId="8" applyNumberFormat="1" applyFont="1" applyFill="1" applyBorder="1" applyAlignment="1">
      <alignment horizontal="right" vertical="center"/>
    </xf>
    <xf numFmtId="3" fontId="29" fillId="4" borderId="1" xfId="8" applyNumberFormat="1" applyFont="1" applyFill="1" applyBorder="1" applyAlignment="1">
      <alignment horizontal="right" vertical="center"/>
    </xf>
    <xf numFmtId="3" fontId="30" fillId="0" borderId="1" xfId="8" applyNumberFormat="1" applyFont="1" applyBorder="1" applyAlignment="1">
      <alignment horizontal="right" vertical="center"/>
    </xf>
    <xf numFmtId="3" fontId="31" fillId="0" borderId="1" xfId="8" applyNumberFormat="1" applyFont="1" applyBorder="1" applyAlignment="1">
      <alignment horizontal="right" vertical="center"/>
    </xf>
    <xf numFmtId="3" fontId="32" fillId="0" borderId="1" xfId="8" applyNumberFormat="1" applyFont="1" applyBorder="1" applyAlignment="1">
      <alignment horizontal="right" vertical="center"/>
    </xf>
    <xf numFmtId="3" fontId="33" fillId="0" borderId="1" xfId="8" applyNumberFormat="1" applyFont="1" applyBorder="1" applyAlignment="1">
      <alignment horizontal="right" vertical="center"/>
    </xf>
    <xf numFmtId="3" fontId="41" fillId="4" borderId="1" xfId="8" applyNumberFormat="1" applyFont="1" applyFill="1" applyBorder="1" applyAlignment="1">
      <alignment horizontal="right" vertical="center"/>
    </xf>
    <xf numFmtId="3" fontId="34" fillId="5" borderId="1" xfId="8" applyNumberFormat="1" applyFont="1" applyFill="1" applyBorder="1" applyAlignment="1">
      <alignment horizontal="right" vertical="center"/>
    </xf>
    <xf numFmtId="3" fontId="21" fillId="6" borderId="1" xfId="3" applyNumberFormat="1" applyFont="1" applyFill="1" applyBorder="1"/>
    <xf numFmtId="0" fontId="8" fillId="0" borderId="1" xfId="3" applyFont="1" applyBorder="1" applyAlignment="1">
      <alignment horizontal="right" indent="1"/>
    </xf>
    <xf numFmtId="0" fontId="7" fillId="0" borderId="0" xfId="8" applyFont="1" applyAlignment="1">
      <alignment vertical="center"/>
    </xf>
    <xf numFmtId="3" fontId="22" fillId="2" borderId="1" xfId="9" applyNumberFormat="1" applyFont="1" applyFill="1" applyBorder="1" applyAlignment="1">
      <alignment vertical="center"/>
    </xf>
    <xf numFmtId="3" fontId="20" fillId="4" borderId="1" xfId="9" applyNumberFormat="1" applyFont="1" applyFill="1" applyBorder="1"/>
    <xf numFmtId="3" fontId="21" fillId="0" borderId="1" xfId="9" applyNumberFormat="1" applyFont="1" applyBorder="1"/>
    <xf numFmtId="3" fontId="21" fillId="3" borderId="1" xfId="9" applyNumberFormat="1" applyFont="1" applyFill="1" applyBorder="1"/>
    <xf numFmtId="3" fontId="22" fillId="5" borderId="1" xfId="9" applyNumberFormat="1" applyFont="1" applyFill="1" applyBorder="1" applyAlignment="1">
      <alignment vertical="center"/>
    </xf>
    <xf numFmtId="3" fontId="29" fillId="4" borderId="1" xfId="9" applyNumberFormat="1" applyFont="1" applyFill="1" applyBorder="1"/>
    <xf numFmtId="3" fontId="30" fillId="0" borderId="1" xfId="9" applyNumberFormat="1" applyFont="1" applyBorder="1"/>
    <xf numFmtId="3" fontId="30" fillId="7" borderId="1" xfId="9" applyNumberFormat="1" applyFont="1" applyFill="1" applyBorder="1"/>
    <xf numFmtId="3" fontId="30" fillId="7" borderId="1" xfId="6" applyNumberFormat="1" applyFont="1" applyFill="1" applyBorder="1" applyAlignment="1">
      <alignment horizontal="right" vertical="center"/>
    </xf>
    <xf numFmtId="3" fontId="41" fillId="4" borderId="1" xfId="9" applyNumberFormat="1" applyFont="1" applyFill="1" applyBorder="1"/>
    <xf numFmtId="3" fontId="34" fillId="5" borderId="1" xfId="9" applyNumberFormat="1" applyFont="1" applyFill="1" applyBorder="1" applyAlignment="1">
      <alignment vertical="center"/>
    </xf>
    <xf numFmtId="3" fontId="42" fillId="7" borderId="1" xfId="9" applyNumberFormat="1" applyFont="1" applyFill="1" applyBorder="1"/>
    <xf numFmtId="3" fontId="42" fillId="0" borderId="1" xfId="9" applyNumberFormat="1" applyFont="1" applyBorder="1"/>
    <xf numFmtId="3" fontId="30" fillId="0" borderId="1" xfId="6" applyNumberFormat="1" applyFont="1" applyBorder="1" applyAlignment="1">
      <alignment horizontal="right" vertical="center"/>
    </xf>
    <xf numFmtId="3" fontId="30" fillId="7" borderId="1" xfId="6" applyNumberFormat="1" applyFont="1" applyFill="1" applyBorder="1" applyAlignment="1">
      <alignment horizontal="center" vertical="center"/>
    </xf>
  </cellXfs>
  <cellStyles count="11">
    <cellStyle name="Normal" xfId="0" builtinId="0"/>
    <cellStyle name="Normal 12 2" xfId="3" xr:uid="{4AB173B4-7853-4328-837F-04738229F84F}"/>
    <cellStyle name="Normal 2 14" xfId="1" xr:uid="{9EEAD3EC-2668-429E-BCF0-39679327CA72}"/>
    <cellStyle name="Normal 2 14 2" xfId="6" xr:uid="{6FA85A68-BECF-45F7-8C41-DF5FC1C601FE}"/>
    <cellStyle name="Normal 3 2 2" xfId="4" xr:uid="{088BABA5-F14E-4574-9746-92721D91B088}"/>
    <cellStyle name="Normal 3 2 2 2" xfId="7" xr:uid="{D516A1DF-CCE6-4159-B447-62F1CCD8AEF7}"/>
    <cellStyle name="Normal 3 2 2 2 2" xfId="9" xr:uid="{714C54E4-A701-4CE2-881D-A32B0DF2C119}"/>
    <cellStyle name="Normal 6 3 2" xfId="2" xr:uid="{832B3E27-4A88-40FC-B43F-1E461C28F704}"/>
    <cellStyle name="Normal 6 3 2 2" xfId="5" xr:uid="{41C3B615-E6D8-4A1B-B5B9-92D224933D57}"/>
    <cellStyle name="Normal 6 3 2 2 2" xfId="8" xr:uid="{63BB64AA-016E-4AB9-B8FF-C7D15806D710}"/>
    <cellStyle name="Normal 6 3 2 3" xfId="10" xr:uid="{377E6854-762F-4CE7-9F30-108FA71A5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drian/Bugete%20Planificare%20Financiara/Tarife/Tarif%20transport/25-26/publicare%20tarife/info%20venit/Romana/3.Estimari%20rezervare%20capacitate%20an%20gazier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ARI "/>
      <sheetName val="IESIR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BB15-1EE8-4D6E-84A1-65CE5CD59E30}">
  <sheetPr>
    <tabColor rgb="FF008000"/>
  </sheetPr>
  <dimension ref="A1:F707"/>
  <sheetViews>
    <sheetView showGridLines="0" tabSelected="1" zoomScaleNormal="100" zoomScaleSheetLayoutView="100" workbookViewId="0">
      <pane xSplit="1" ySplit="2" topLeftCell="B3" activePane="bottomRight" state="frozen"/>
      <selection activeCell="G15" sqref="G15"/>
      <selection pane="topRight" activeCell="G15" sqref="G15"/>
      <selection pane="bottomLeft" activeCell="G15" sqref="G15"/>
      <selection pane="bottomRight" sqref="A1:A2"/>
    </sheetView>
  </sheetViews>
  <sheetFormatPr defaultColWidth="9" defaultRowHeight="19.2" x14ac:dyDescent="0.45"/>
  <cols>
    <col min="1" max="1" width="48.33203125" style="1" bestFit="1" customWidth="1"/>
    <col min="2" max="2" width="13.5546875" style="23" customWidth="1"/>
    <col min="3" max="3" width="23.109375" style="24" customWidth="1"/>
    <col min="4" max="4" width="10.109375" style="24" customWidth="1"/>
    <col min="5" max="5" width="11" style="24" customWidth="1"/>
    <col min="6" max="6" width="10.6640625" style="24" customWidth="1"/>
    <col min="7" max="16384" width="9" style="1"/>
  </cols>
  <sheetData>
    <row r="1" spans="1:6" ht="23.4" customHeight="1" x14ac:dyDescent="0.45">
      <c r="A1" s="33" t="s">
        <v>26</v>
      </c>
      <c r="B1" s="31" t="s">
        <v>29</v>
      </c>
      <c r="C1" s="32"/>
      <c r="D1" s="32"/>
      <c r="E1" s="32"/>
      <c r="F1" s="32"/>
    </row>
    <row r="2" spans="1:6" ht="43.2" x14ac:dyDescent="0.45">
      <c r="A2" s="33"/>
      <c r="B2" s="18" t="s">
        <v>27</v>
      </c>
      <c r="C2" s="30" t="s">
        <v>30</v>
      </c>
      <c r="D2" s="19" t="s">
        <v>0</v>
      </c>
      <c r="E2" s="19" t="s">
        <v>31</v>
      </c>
      <c r="F2" s="19" t="s">
        <v>1</v>
      </c>
    </row>
    <row r="3" spans="1:6" x14ac:dyDescent="0.45">
      <c r="A3" s="2" t="s">
        <v>2</v>
      </c>
      <c r="B3" s="20"/>
      <c r="C3" s="34">
        <f>C4+C62+C120+C178+C236+C294+C352+C410+C468+C526+C584+C642</f>
        <v>6173143.8581269998</v>
      </c>
      <c r="D3" s="34">
        <f>D4+D62+D120+D178+D236+D294+D352+D410+D468+D526+D584+D642</f>
        <v>257214.32742195835</v>
      </c>
      <c r="E3" s="34"/>
      <c r="F3" s="34"/>
    </row>
    <row r="4" spans="1:6" x14ac:dyDescent="0.45">
      <c r="A4" s="3" t="s">
        <v>32</v>
      </c>
      <c r="B4" s="35"/>
      <c r="C4" s="59">
        <f>C5+C18+C31+C44+C53</f>
        <v>467629.987004</v>
      </c>
      <c r="D4" s="35">
        <f t="shared" ref="D4:D60" si="0">C4/24</f>
        <v>19484.582791833334</v>
      </c>
      <c r="E4" s="35">
        <f>C4/10.65</f>
        <v>43908.918967511738</v>
      </c>
      <c r="F4" s="35">
        <f>E4/24</f>
        <v>1829.5382903129891</v>
      </c>
    </row>
    <row r="5" spans="1:6" x14ac:dyDescent="0.45">
      <c r="A5" s="4" t="s">
        <v>37</v>
      </c>
      <c r="B5" s="36"/>
      <c r="C5" s="60">
        <f>SUM(C6:C10)</f>
        <v>359676</v>
      </c>
      <c r="D5" s="36">
        <f t="shared" si="0"/>
        <v>14986.5</v>
      </c>
      <c r="E5" s="36">
        <f t="shared" ref="E5:E60" si="1">C5/10.65</f>
        <v>33772.394366197179</v>
      </c>
      <c r="F5" s="36">
        <f t="shared" ref="F5:F60" si="2">E5/24</f>
        <v>1407.1830985915492</v>
      </c>
    </row>
    <row r="6" spans="1:6" s="6" customFormat="1" x14ac:dyDescent="0.45">
      <c r="A6" s="5" t="s">
        <v>3</v>
      </c>
      <c r="B6" s="37">
        <v>703718</v>
      </c>
      <c r="C6" s="61">
        <v>203000</v>
      </c>
      <c r="D6" s="38">
        <f t="shared" si="0"/>
        <v>8458.3333333333339</v>
      </c>
      <c r="E6" s="38">
        <f t="shared" si="1"/>
        <v>19061.032863849763</v>
      </c>
      <c r="F6" s="38">
        <f t="shared" si="2"/>
        <v>794.20970266040683</v>
      </c>
    </row>
    <row r="7" spans="1:6" x14ac:dyDescent="0.45">
      <c r="A7" s="7" t="s">
        <v>4</v>
      </c>
      <c r="B7" s="37">
        <v>35280</v>
      </c>
      <c r="C7" s="61">
        <v>15576</v>
      </c>
      <c r="D7" s="38">
        <f t="shared" si="0"/>
        <v>649</v>
      </c>
      <c r="E7" s="38">
        <f t="shared" si="1"/>
        <v>1462.5352112676055</v>
      </c>
      <c r="F7" s="38">
        <f t="shared" si="2"/>
        <v>60.938967136150232</v>
      </c>
    </row>
    <row r="8" spans="1:6" x14ac:dyDescent="0.45">
      <c r="A8" s="7" t="s">
        <v>5</v>
      </c>
      <c r="B8" s="37">
        <v>235200</v>
      </c>
      <c r="C8" s="61">
        <v>0</v>
      </c>
      <c r="D8" s="38">
        <f t="shared" si="0"/>
        <v>0</v>
      </c>
      <c r="E8" s="38">
        <f t="shared" si="1"/>
        <v>0</v>
      </c>
      <c r="F8" s="38">
        <f t="shared" si="2"/>
        <v>0</v>
      </c>
    </row>
    <row r="9" spans="1:6" s="9" customFormat="1" x14ac:dyDescent="0.45">
      <c r="A9" s="8" t="s">
        <v>28</v>
      </c>
      <c r="B9" s="37">
        <v>381152</v>
      </c>
      <c r="C9" s="61">
        <v>1100</v>
      </c>
      <c r="D9" s="38">
        <f t="shared" si="0"/>
        <v>45.833333333333336</v>
      </c>
      <c r="E9" s="38">
        <f t="shared" si="1"/>
        <v>103.28638497652582</v>
      </c>
      <c r="F9" s="38">
        <f t="shared" si="2"/>
        <v>4.3035993740219096</v>
      </c>
    </row>
    <row r="10" spans="1:6" s="11" customFormat="1" x14ac:dyDescent="0.45">
      <c r="A10" s="10" t="s">
        <v>43</v>
      </c>
      <c r="B10" s="37"/>
      <c r="C10" s="61">
        <f>SUM(C11:C17)</f>
        <v>140000</v>
      </c>
      <c r="D10" s="38">
        <f t="shared" si="0"/>
        <v>5833.333333333333</v>
      </c>
      <c r="E10" s="38">
        <f t="shared" si="1"/>
        <v>13145.539906103286</v>
      </c>
      <c r="F10" s="38">
        <f t="shared" si="2"/>
        <v>547.73082942097028</v>
      </c>
    </row>
    <row r="11" spans="1:6" x14ac:dyDescent="0.45">
      <c r="A11" s="7" t="s">
        <v>6</v>
      </c>
      <c r="B11" s="21">
        <v>78084</v>
      </c>
      <c r="C11" s="61">
        <v>43000</v>
      </c>
      <c r="D11" s="38">
        <f t="shared" si="0"/>
        <v>1791.6666666666667</v>
      </c>
      <c r="E11" s="38">
        <f t="shared" si="1"/>
        <v>4037.5586854460093</v>
      </c>
      <c r="F11" s="38">
        <f t="shared" si="2"/>
        <v>168.23161189358373</v>
      </c>
    </row>
    <row r="12" spans="1:6" x14ac:dyDescent="0.45">
      <c r="A12" s="7" t="s">
        <v>7</v>
      </c>
      <c r="B12" s="21">
        <v>27449</v>
      </c>
      <c r="C12" s="61">
        <v>10000</v>
      </c>
      <c r="D12" s="38">
        <f t="shared" si="0"/>
        <v>416.66666666666669</v>
      </c>
      <c r="E12" s="38">
        <f t="shared" si="1"/>
        <v>938.96713615023475</v>
      </c>
      <c r="F12" s="38">
        <f t="shared" si="2"/>
        <v>39.123630672926446</v>
      </c>
    </row>
    <row r="13" spans="1:6" x14ac:dyDescent="0.45">
      <c r="A13" s="7" t="s">
        <v>9</v>
      </c>
      <c r="B13" s="21">
        <v>0</v>
      </c>
      <c r="C13" s="61">
        <v>0</v>
      </c>
      <c r="D13" s="38">
        <f t="shared" si="0"/>
        <v>0</v>
      </c>
      <c r="E13" s="38">
        <f t="shared" si="1"/>
        <v>0</v>
      </c>
      <c r="F13" s="38">
        <f t="shared" si="2"/>
        <v>0</v>
      </c>
    </row>
    <row r="14" spans="1:6" x14ac:dyDescent="0.45">
      <c r="A14" s="7" t="s">
        <v>8</v>
      </c>
      <c r="B14" s="21">
        <v>0</v>
      </c>
      <c r="C14" s="61">
        <v>0</v>
      </c>
      <c r="D14" s="38">
        <f t="shared" si="0"/>
        <v>0</v>
      </c>
      <c r="E14" s="38">
        <f t="shared" si="1"/>
        <v>0</v>
      </c>
      <c r="F14" s="38">
        <f t="shared" si="2"/>
        <v>0</v>
      </c>
    </row>
    <row r="15" spans="1:6" x14ac:dyDescent="0.45">
      <c r="A15" s="7" t="s">
        <v>10</v>
      </c>
      <c r="B15" s="21">
        <v>202095.6</v>
      </c>
      <c r="C15" s="61">
        <v>0</v>
      </c>
      <c r="D15" s="38">
        <f t="shared" si="0"/>
        <v>0</v>
      </c>
      <c r="E15" s="38">
        <f t="shared" si="1"/>
        <v>0</v>
      </c>
      <c r="F15" s="38">
        <f t="shared" si="2"/>
        <v>0</v>
      </c>
    </row>
    <row r="16" spans="1:6" x14ac:dyDescent="0.45">
      <c r="A16" s="7" t="s">
        <v>11</v>
      </c>
      <c r="B16" s="21">
        <v>157937</v>
      </c>
      <c r="C16" s="61">
        <f>35000+52000</f>
        <v>87000</v>
      </c>
      <c r="D16" s="38">
        <f t="shared" si="0"/>
        <v>3625</v>
      </c>
      <c r="E16" s="38">
        <f t="shared" si="1"/>
        <v>8169.0140845070418</v>
      </c>
      <c r="F16" s="38">
        <f t="shared" si="2"/>
        <v>340.3755868544601</v>
      </c>
    </row>
    <row r="17" spans="1:6" x14ac:dyDescent="0.45">
      <c r="A17" s="7" t="s">
        <v>25</v>
      </c>
      <c r="B17" s="21">
        <v>21623</v>
      </c>
      <c r="C17" s="61">
        <v>0</v>
      </c>
      <c r="D17" s="38">
        <f t="shared" si="0"/>
        <v>0</v>
      </c>
      <c r="E17" s="38">
        <f t="shared" si="1"/>
        <v>0</v>
      </c>
      <c r="F17" s="38">
        <f t="shared" si="2"/>
        <v>0</v>
      </c>
    </row>
    <row r="18" spans="1:6" x14ac:dyDescent="0.45">
      <c r="A18" s="4" t="s">
        <v>33</v>
      </c>
      <c r="B18" s="36"/>
      <c r="C18" s="60">
        <f>SUM(C19:C23)</f>
        <v>7100</v>
      </c>
      <c r="D18" s="36">
        <f t="shared" si="0"/>
        <v>295.83333333333331</v>
      </c>
      <c r="E18" s="36">
        <f t="shared" si="1"/>
        <v>666.66666666666663</v>
      </c>
      <c r="F18" s="36">
        <f t="shared" si="2"/>
        <v>27.777777777777775</v>
      </c>
    </row>
    <row r="19" spans="1:6" s="6" customFormat="1" x14ac:dyDescent="0.45">
      <c r="A19" s="5" t="s">
        <v>3</v>
      </c>
      <c r="B19" s="39"/>
      <c r="C19" s="61">
        <v>100</v>
      </c>
      <c r="D19" s="38">
        <f t="shared" si="0"/>
        <v>4.166666666666667</v>
      </c>
      <c r="E19" s="38">
        <f t="shared" si="1"/>
        <v>9.3896713615023479</v>
      </c>
      <c r="F19" s="38">
        <f t="shared" si="2"/>
        <v>0.39123630672926452</v>
      </c>
    </row>
    <row r="20" spans="1:6" x14ac:dyDescent="0.45">
      <c r="A20" s="7" t="s">
        <v>4</v>
      </c>
      <c r="B20" s="38"/>
      <c r="C20" s="61">
        <v>0</v>
      </c>
      <c r="D20" s="38">
        <f t="shared" si="0"/>
        <v>0</v>
      </c>
      <c r="E20" s="38">
        <f t="shared" si="1"/>
        <v>0</v>
      </c>
      <c r="F20" s="38">
        <f t="shared" si="2"/>
        <v>0</v>
      </c>
    </row>
    <row r="21" spans="1:6" x14ac:dyDescent="0.45">
      <c r="A21" s="7" t="s">
        <v>5</v>
      </c>
      <c r="B21" s="38"/>
      <c r="C21" s="61">
        <v>0</v>
      </c>
      <c r="D21" s="38">
        <f t="shared" si="0"/>
        <v>0</v>
      </c>
      <c r="E21" s="38">
        <f t="shared" si="1"/>
        <v>0</v>
      </c>
      <c r="F21" s="38">
        <f t="shared" si="2"/>
        <v>0</v>
      </c>
    </row>
    <row r="22" spans="1:6" s="9" customFormat="1" x14ac:dyDescent="0.45">
      <c r="A22" s="8" t="s">
        <v>28</v>
      </c>
      <c r="B22" s="40"/>
      <c r="C22" s="61">
        <v>7000</v>
      </c>
      <c r="D22" s="38">
        <f t="shared" si="0"/>
        <v>291.66666666666669</v>
      </c>
      <c r="E22" s="38">
        <f t="shared" si="1"/>
        <v>657.27699530516429</v>
      </c>
      <c r="F22" s="38">
        <f t="shared" si="2"/>
        <v>27.386541471048513</v>
      </c>
    </row>
    <row r="23" spans="1:6" s="11" customFormat="1" x14ac:dyDescent="0.45">
      <c r="A23" s="10" t="s">
        <v>43</v>
      </c>
      <c r="B23" s="41"/>
      <c r="C23" s="61">
        <f>SUM(C24:C30)</f>
        <v>0</v>
      </c>
      <c r="D23" s="38">
        <f t="shared" si="0"/>
        <v>0</v>
      </c>
      <c r="E23" s="38">
        <f t="shared" si="1"/>
        <v>0</v>
      </c>
      <c r="F23" s="38">
        <f t="shared" si="2"/>
        <v>0</v>
      </c>
    </row>
    <row r="24" spans="1:6" x14ac:dyDescent="0.45">
      <c r="A24" s="7" t="s">
        <v>6</v>
      </c>
      <c r="B24" s="38"/>
      <c r="C24" s="61">
        <v>0</v>
      </c>
      <c r="D24" s="38">
        <f t="shared" si="0"/>
        <v>0</v>
      </c>
      <c r="E24" s="38">
        <f t="shared" si="1"/>
        <v>0</v>
      </c>
      <c r="F24" s="38">
        <f t="shared" si="2"/>
        <v>0</v>
      </c>
    </row>
    <row r="25" spans="1:6" x14ac:dyDescent="0.45">
      <c r="A25" s="7" t="s">
        <v>7</v>
      </c>
      <c r="B25" s="38"/>
      <c r="C25" s="61">
        <v>0</v>
      </c>
      <c r="D25" s="38">
        <f t="shared" si="0"/>
        <v>0</v>
      </c>
      <c r="E25" s="38">
        <f t="shared" si="1"/>
        <v>0</v>
      </c>
      <c r="F25" s="38">
        <f t="shared" si="2"/>
        <v>0</v>
      </c>
    </row>
    <row r="26" spans="1:6" x14ac:dyDescent="0.45">
      <c r="A26" s="7" t="s">
        <v>9</v>
      </c>
      <c r="B26" s="38"/>
      <c r="C26" s="61">
        <v>0</v>
      </c>
      <c r="D26" s="38">
        <f t="shared" si="0"/>
        <v>0</v>
      </c>
      <c r="E26" s="38">
        <f t="shared" si="1"/>
        <v>0</v>
      </c>
      <c r="F26" s="38">
        <f t="shared" si="2"/>
        <v>0</v>
      </c>
    </row>
    <row r="27" spans="1:6" x14ac:dyDescent="0.45">
      <c r="A27" s="7" t="s">
        <v>8</v>
      </c>
      <c r="B27" s="38"/>
      <c r="C27" s="61">
        <v>0</v>
      </c>
      <c r="D27" s="38">
        <f t="shared" si="0"/>
        <v>0</v>
      </c>
      <c r="E27" s="38">
        <f t="shared" si="1"/>
        <v>0</v>
      </c>
      <c r="F27" s="38">
        <f t="shared" si="2"/>
        <v>0</v>
      </c>
    </row>
    <row r="28" spans="1:6" x14ac:dyDescent="0.45">
      <c r="A28" s="7" t="s">
        <v>10</v>
      </c>
      <c r="B28" s="38"/>
      <c r="C28" s="61">
        <v>0</v>
      </c>
      <c r="D28" s="38">
        <f t="shared" si="0"/>
        <v>0</v>
      </c>
      <c r="E28" s="38">
        <f t="shared" si="1"/>
        <v>0</v>
      </c>
      <c r="F28" s="38">
        <f t="shared" si="2"/>
        <v>0</v>
      </c>
    </row>
    <row r="29" spans="1:6" x14ac:dyDescent="0.45">
      <c r="A29" s="7" t="s">
        <v>11</v>
      </c>
      <c r="B29" s="38"/>
      <c r="C29" s="61">
        <v>0</v>
      </c>
      <c r="D29" s="38">
        <f t="shared" si="0"/>
        <v>0</v>
      </c>
      <c r="E29" s="38">
        <f t="shared" si="1"/>
        <v>0</v>
      </c>
      <c r="F29" s="38">
        <f t="shared" si="2"/>
        <v>0</v>
      </c>
    </row>
    <row r="30" spans="1:6" x14ac:dyDescent="0.45">
      <c r="A30" s="7" t="s">
        <v>25</v>
      </c>
      <c r="B30" s="38"/>
      <c r="C30" s="61">
        <v>0</v>
      </c>
      <c r="D30" s="38">
        <f t="shared" si="0"/>
        <v>0</v>
      </c>
      <c r="E30" s="38">
        <f t="shared" si="1"/>
        <v>0</v>
      </c>
      <c r="F30" s="38">
        <f t="shared" si="2"/>
        <v>0</v>
      </c>
    </row>
    <row r="31" spans="1:6" x14ac:dyDescent="0.45">
      <c r="A31" s="4" t="s">
        <v>38</v>
      </c>
      <c r="B31" s="36"/>
      <c r="C31" s="60">
        <f>SUM(C32:C36)</f>
        <v>78710</v>
      </c>
      <c r="D31" s="36">
        <f t="shared" si="0"/>
        <v>3279.5833333333335</v>
      </c>
      <c r="E31" s="36">
        <f t="shared" si="1"/>
        <v>7390.6103286384978</v>
      </c>
      <c r="F31" s="36">
        <f t="shared" si="2"/>
        <v>307.94209702660407</v>
      </c>
    </row>
    <row r="32" spans="1:6" s="6" customFormat="1" x14ac:dyDescent="0.45">
      <c r="A32" s="5" t="s">
        <v>3</v>
      </c>
      <c r="B32" s="39"/>
      <c r="C32" s="61">
        <v>13500</v>
      </c>
      <c r="D32" s="38">
        <f t="shared" si="0"/>
        <v>562.5</v>
      </c>
      <c r="E32" s="38">
        <f t="shared" si="1"/>
        <v>1267.6056338028168</v>
      </c>
      <c r="F32" s="38">
        <f t="shared" si="2"/>
        <v>52.816901408450697</v>
      </c>
    </row>
    <row r="33" spans="1:6" x14ac:dyDescent="0.45">
      <c r="A33" s="7" t="s">
        <v>4</v>
      </c>
      <c r="B33" s="38"/>
      <c r="C33" s="61">
        <v>0</v>
      </c>
      <c r="D33" s="38">
        <f t="shared" si="0"/>
        <v>0</v>
      </c>
      <c r="E33" s="38">
        <f t="shared" si="1"/>
        <v>0</v>
      </c>
      <c r="F33" s="38">
        <f t="shared" si="2"/>
        <v>0</v>
      </c>
    </row>
    <row r="34" spans="1:6" x14ac:dyDescent="0.45">
      <c r="A34" s="7" t="s">
        <v>5</v>
      </c>
      <c r="B34" s="38"/>
      <c r="C34" s="61">
        <v>0</v>
      </c>
      <c r="D34" s="38">
        <f t="shared" si="0"/>
        <v>0</v>
      </c>
      <c r="E34" s="38">
        <f t="shared" si="1"/>
        <v>0</v>
      </c>
      <c r="F34" s="38">
        <f t="shared" si="2"/>
        <v>0</v>
      </c>
    </row>
    <row r="35" spans="1:6" s="9" customFormat="1" x14ac:dyDescent="0.45">
      <c r="A35" s="8" t="s">
        <v>28</v>
      </c>
      <c r="B35" s="40"/>
      <c r="C35" s="61">
        <v>26700</v>
      </c>
      <c r="D35" s="38">
        <f t="shared" si="0"/>
        <v>1112.5</v>
      </c>
      <c r="E35" s="38">
        <f t="shared" si="1"/>
        <v>2507.0422535211269</v>
      </c>
      <c r="F35" s="38">
        <f t="shared" si="2"/>
        <v>104.46009389671362</v>
      </c>
    </row>
    <row r="36" spans="1:6" s="11" customFormat="1" x14ac:dyDescent="0.45">
      <c r="A36" s="10" t="s">
        <v>43</v>
      </c>
      <c r="B36" s="41"/>
      <c r="C36" s="61">
        <f>SUM(C37:C43)</f>
        <v>38510</v>
      </c>
      <c r="D36" s="38">
        <f t="shared" si="0"/>
        <v>1604.5833333333333</v>
      </c>
      <c r="E36" s="38">
        <f t="shared" si="1"/>
        <v>3615.9624413145539</v>
      </c>
      <c r="F36" s="38">
        <f t="shared" si="2"/>
        <v>150.66510172143975</v>
      </c>
    </row>
    <row r="37" spans="1:6" x14ac:dyDescent="0.45">
      <c r="A37" s="7" t="s">
        <v>6</v>
      </c>
      <c r="B37" s="38"/>
      <c r="C37" s="61">
        <v>1200</v>
      </c>
      <c r="D37" s="38">
        <f t="shared" si="0"/>
        <v>50</v>
      </c>
      <c r="E37" s="38">
        <f t="shared" si="1"/>
        <v>112.67605633802816</v>
      </c>
      <c r="F37" s="38">
        <f t="shared" si="2"/>
        <v>4.6948356807511731</v>
      </c>
    </row>
    <row r="38" spans="1:6" x14ac:dyDescent="0.45">
      <c r="A38" s="7" t="s">
        <v>7</v>
      </c>
      <c r="B38" s="38"/>
      <c r="C38" s="61">
        <v>2000</v>
      </c>
      <c r="D38" s="38">
        <f t="shared" si="0"/>
        <v>83.333333333333329</v>
      </c>
      <c r="E38" s="38">
        <f t="shared" si="1"/>
        <v>187.79342723004694</v>
      </c>
      <c r="F38" s="38">
        <f t="shared" si="2"/>
        <v>7.8247261345852896</v>
      </c>
    </row>
    <row r="39" spans="1:6" x14ac:dyDescent="0.45">
      <c r="A39" s="7" t="s">
        <v>9</v>
      </c>
      <c r="B39" s="38"/>
      <c r="C39" s="61">
        <v>0</v>
      </c>
      <c r="D39" s="38">
        <f t="shared" si="0"/>
        <v>0</v>
      </c>
      <c r="E39" s="38">
        <f t="shared" si="1"/>
        <v>0</v>
      </c>
      <c r="F39" s="38">
        <f t="shared" si="2"/>
        <v>0</v>
      </c>
    </row>
    <row r="40" spans="1:6" x14ac:dyDescent="0.45">
      <c r="A40" s="7" t="s">
        <v>8</v>
      </c>
      <c r="B40" s="38"/>
      <c r="C40" s="61">
        <v>0</v>
      </c>
      <c r="D40" s="38">
        <f t="shared" si="0"/>
        <v>0</v>
      </c>
      <c r="E40" s="38">
        <f t="shared" si="1"/>
        <v>0</v>
      </c>
      <c r="F40" s="38">
        <f t="shared" si="2"/>
        <v>0</v>
      </c>
    </row>
    <row r="41" spans="1:6" x14ac:dyDescent="0.45">
      <c r="A41" s="7" t="s">
        <v>10</v>
      </c>
      <c r="B41" s="38"/>
      <c r="C41" s="61">
        <v>0</v>
      </c>
      <c r="D41" s="38">
        <f t="shared" si="0"/>
        <v>0</v>
      </c>
      <c r="E41" s="38">
        <f t="shared" si="1"/>
        <v>0</v>
      </c>
      <c r="F41" s="38">
        <f t="shared" si="2"/>
        <v>0</v>
      </c>
    </row>
    <row r="42" spans="1:6" x14ac:dyDescent="0.45">
      <c r="A42" s="7" t="s">
        <v>11</v>
      </c>
      <c r="B42" s="38"/>
      <c r="C42" s="61">
        <f>55700-20390</f>
        <v>35310</v>
      </c>
      <c r="D42" s="38">
        <f t="shared" si="0"/>
        <v>1471.25</v>
      </c>
      <c r="E42" s="38">
        <f t="shared" si="1"/>
        <v>3315.4929577464786</v>
      </c>
      <c r="F42" s="38">
        <f t="shared" si="2"/>
        <v>138.14553990610327</v>
      </c>
    </row>
    <row r="43" spans="1:6" x14ac:dyDescent="0.45">
      <c r="A43" s="7" t="s">
        <v>25</v>
      </c>
      <c r="B43" s="38"/>
      <c r="C43" s="61">
        <v>0</v>
      </c>
      <c r="D43" s="38">
        <f t="shared" si="0"/>
        <v>0</v>
      </c>
      <c r="E43" s="38">
        <f t="shared" si="1"/>
        <v>0</v>
      </c>
      <c r="F43" s="38">
        <f t="shared" si="2"/>
        <v>0</v>
      </c>
    </row>
    <row r="44" spans="1:6" x14ac:dyDescent="0.45">
      <c r="A44" s="4" t="s">
        <v>39</v>
      </c>
      <c r="B44" s="36"/>
      <c r="C44" s="60">
        <f>C45+C46+C47</f>
        <v>20603.464136999999</v>
      </c>
      <c r="D44" s="36">
        <f t="shared" si="0"/>
        <v>858.477672375</v>
      </c>
      <c r="E44" s="36">
        <f t="shared" si="1"/>
        <v>1934.5975715492957</v>
      </c>
      <c r="F44" s="36">
        <f t="shared" si="2"/>
        <v>80.608232147887321</v>
      </c>
    </row>
    <row r="45" spans="1:6" x14ac:dyDescent="0.45">
      <c r="A45" s="5" t="s">
        <v>3</v>
      </c>
      <c r="B45" s="38"/>
      <c r="C45" s="61"/>
      <c r="D45" s="38">
        <f t="shared" si="0"/>
        <v>0</v>
      </c>
      <c r="E45" s="38">
        <f t="shared" si="1"/>
        <v>0</v>
      </c>
      <c r="F45" s="38">
        <f t="shared" si="2"/>
        <v>0</v>
      </c>
    </row>
    <row r="46" spans="1:6" x14ac:dyDescent="0.45">
      <c r="A46" s="42" t="s">
        <v>28</v>
      </c>
      <c r="B46" s="38"/>
      <c r="C46" s="61">
        <v>213.25940900000001</v>
      </c>
      <c r="D46" s="38">
        <f t="shared" si="0"/>
        <v>8.8858087083333341</v>
      </c>
      <c r="E46" s="38">
        <f t="shared" si="1"/>
        <v>20.024357652582161</v>
      </c>
      <c r="F46" s="38">
        <f t="shared" si="2"/>
        <v>0.83434823552425674</v>
      </c>
    </row>
    <row r="47" spans="1:6" x14ac:dyDescent="0.45">
      <c r="A47" s="10" t="s">
        <v>43</v>
      </c>
      <c r="B47" s="38"/>
      <c r="C47" s="61">
        <f>SUM(C48:C52)</f>
        <v>20390.204728000001</v>
      </c>
      <c r="D47" s="38">
        <f t="shared" si="0"/>
        <v>849.59186366666665</v>
      </c>
      <c r="E47" s="38">
        <f t="shared" si="1"/>
        <v>1914.5732138967137</v>
      </c>
      <c r="F47" s="38">
        <f t="shared" si="2"/>
        <v>79.773883912363075</v>
      </c>
    </row>
    <row r="48" spans="1:6" x14ac:dyDescent="0.45">
      <c r="A48" s="7" t="s">
        <v>6</v>
      </c>
      <c r="B48" s="38"/>
      <c r="C48" s="61"/>
      <c r="D48" s="38">
        <f t="shared" si="0"/>
        <v>0</v>
      </c>
      <c r="E48" s="38">
        <f t="shared" si="1"/>
        <v>0</v>
      </c>
      <c r="F48" s="38">
        <f t="shared" si="2"/>
        <v>0</v>
      </c>
    </row>
    <row r="49" spans="1:6" x14ac:dyDescent="0.45">
      <c r="A49" s="7" t="s">
        <v>7</v>
      </c>
      <c r="B49" s="38"/>
      <c r="C49" s="61"/>
      <c r="D49" s="38">
        <f t="shared" si="0"/>
        <v>0</v>
      </c>
      <c r="E49" s="38">
        <f t="shared" si="1"/>
        <v>0</v>
      </c>
      <c r="F49" s="38">
        <f t="shared" si="2"/>
        <v>0</v>
      </c>
    </row>
    <row r="50" spans="1:6" x14ac:dyDescent="0.45">
      <c r="A50" s="7" t="s">
        <v>10</v>
      </c>
      <c r="B50" s="38"/>
      <c r="C50" s="61"/>
      <c r="D50" s="38">
        <f t="shared" si="0"/>
        <v>0</v>
      </c>
      <c r="E50" s="38">
        <f t="shared" si="1"/>
        <v>0</v>
      </c>
      <c r="F50" s="38">
        <f t="shared" si="2"/>
        <v>0</v>
      </c>
    </row>
    <row r="51" spans="1:6" x14ac:dyDescent="0.45">
      <c r="A51" s="7" t="s">
        <v>11</v>
      </c>
      <c r="B51" s="38"/>
      <c r="C51" s="61">
        <v>20390.204728000001</v>
      </c>
      <c r="D51" s="38">
        <f t="shared" si="0"/>
        <v>849.59186366666665</v>
      </c>
      <c r="E51" s="38">
        <f t="shared" si="1"/>
        <v>1914.5732138967137</v>
      </c>
      <c r="F51" s="38">
        <f t="shared" si="2"/>
        <v>79.773883912363075</v>
      </c>
    </row>
    <row r="52" spans="1:6" x14ac:dyDescent="0.45">
      <c r="A52" s="7" t="s">
        <v>25</v>
      </c>
      <c r="B52" s="38"/>
      <c r="C52" s="61"/>
      <c r="D52" s="38">
        <f t="shared" si="0"/>
        <v>0</v>
      </c>
      <c r="E52" s="38">
        <f t="shared" si="1"/>
        <v>0</v>
      </c>
      <c r="F52" s="38">
        <f t="shared" si="2"/>
        <v>0</v>
      </c>
    </row>
    <row r="53" spans="1:6" x14ac:dyDescent="0.45">
      <c r="A53" s="4" t="s">
        <v>40</v>
      </c>
      <c r="B53" s="36"/>
      <c r="C53" s="60">
        <f>C54+C55</f>
        <v>1540.5228669999999</v>
      </c>
      <c r="D53" s="36">
        <f t="shared" si="0"/>
        <v>64.188452791666663</v>
      </c>
      <c r="E53" s="36">
        <f t="shared" si="1"/>
        <v>144.65003446009388</v>
      </c>
      <c r="F53" s="36">
        <f t="shared" si="2"/>
        <v>6.0270847691705782</v>
      </c>
    </row>
    <row r="54" spans="1:6" x14ac:dyDescent="0.45">
      <c r="A54" s="5" t="s">
        <v>3</v>
      </c>
      <c r="B54" s="38"/>
      <c r="C54" s="61"/>
      <c r="D54" s="38">
        <f t="shared" si="0"/>
        <v>0</v>
      </c>
      <c r="E54" s="38">
        <f t="shared" si="1"/>
        <v>0</v>
      </c>
      <c r="F54" s="38">
        <f t="shared" si="2"/>
        <v>0</v>
      </c>
    </row>
    <row r="55" spans="1:6" x14ac:dyDescent="0.45">
      <c r="A55" s="10" t="s">
        <v>43</v>
      </c>
      <c r="B55" s="38"/>
      <c r="C55" s="61">
        <f>SUM(C56:C60)</f>
        <v>1540.5228669999999</v>
      </c>
      <c r="D55" s="38">
        <f t="shared" si="0"/>
        <v>64.188452791666663</v>
      </c>
      <c r="E55" s="38">
        <f t="shared" si="1"/>
        <v>144.65003446009388</v>
      </c>
      <c r="F55" s="38">
        <f t="shared" si="2"/>
        <v>6.0270847691705782</v>
      </c>
    </row>
    <row r="56" spans="1:6" x14ac:dyDescent="0.45">
      <c r="A56" s="7" t="s">
        <v>6</v>
      </c>
      <c r="B56" s="38"/>
      <c r="C56" s="61"/>
      <c r="D56" s="38">
        <f t="shared" si="0"/>
        <v>0</v>
      </c>
      <c r="E56" s="38">
        <f t="shared" si="1"/>
        <v>0</v>
      </c>
      <c r="F56" s="38">
        <f t="shared" si="2"/>
        <v>0</v>
      </c>
    </row>
    <row r="57" spans="1:6" x14ac:dyDescent="0.45">
      <c r="A57" s="7" t="s">
        <v>7</v>
      </c>
      <c r="B57" s="38"/>
      <c r="C57" s="61">
        <v>69.632953999999998</v>
      </c>
      <c r="D57" s="38">
        <f t="shared" si="0"/>
        <v>2.9013730833333331</v>
      </c>
      <c r="E57" s="38">
        <f t="shared" si="1"/>
        <v>6.5383055399061032</v>
      </c>
      <c r="F57" s="38">
        <f t="shared" si="2"/>
        <v>0.27242939749608763</v>
      </c>
    </row>
    <row r="58" spans="1:6" x14ac:dyDescent="0.45">
      <c r="A58" s="7" t="s">
        <v>10</v>
      </c>
      <c r="B58" s="38"/>
      <c r="C58" s="61"/>
      <c r="D58" s="38">
        <f t="shared" si="0"/>
        <v>0</v>
      </c>
      <c r="E58" s="38">
        <f t="shared" si="1"/>
        <v>0</v>
      </c>
      <c r="F58" s="38">
        <f t="shared" si="2"/>
        <v>0</v>
      </c>
    </row>
    <row r="59" spans="1:6" x14ac:dyDescent="0.45">
      <c r="A59" s="7" t="s">
        <v>11</v>
      </c>
      <c r="B59" s="38"/>
      <c r="C59" s="61">
        <v>1470.889913</v>
      </c>
      <c r="D59" s="38">
        <f t="shared" si="0"/>
        <v>61.28707970833333</v>
      </c>
      <c r="E59" s="38">
        <f t="shared" si="1"/>
        <v>138.1117289201878</v>
      </c>
      <c r="F59" s="38">
        <f t="shared" si="2"/>
        <v>5.7546553716744917</v>
      </c>
    </row>
    <row r="60" spans="1:6" x14ac:dyDescent="0.45">
      <c r="A60" s="7" t="s">
        <v>25</v>
      </c>
      <c r="B60" s="38"/>
      <c r="C60" s="61"/>
      <c r="D60" s="38">
        <f t="shared" si="0"/>
        <v>0</v>
      </c>
      <c r="E60" s="38">
        <f t="shared" si="1"/>
        <v>0</v>
      </c>
      <c r="F60" s="38">
        <f t="shared" si="2"/>
        <v>0</v>
      </c>
    </row>
    <row r="61" spans="1:6" x14ac:dyDescent="0.45">
      <c r="A61" s="2" t="s">
        <v>12</v>
      </c>
      <c r="B61" s="22"/>
      <c r="C61" s="22"/>
      <c r="D61" s="22"/>
      <c r="E61" s="22"/>
      <c r="F61" s="22"/>
    </row>
    <row r="62" spans="1:6" x14ac:dyDescent="0.45">
      <c r="A62" s="3" t="s">
        <v>32</v>
      </c>
      <c r="B62" s="35"/>
      <c r="C62" s="59">
        <f>C63+C76+C89+C102+C111</f>
        <v>519564.44222500001</v>
      </c>
      <c r="D62" s="35">
        <f t="shared" ref="D62:D87" si="3">C62/24</f>
        <v>21648.518426041668</v>
      </c>
      <c r="E62" s="35">
        <f>C62/10.65</f>
        <v>48785.393636150235</v>
      </c>
      <c r="F62" s="35">
        <f>E62/24</f>
        <v>2032.7247348395931</v>
      </c>
    </row>
    <row r="63" spans="1:6" x14ac:dyDescent="0.45">
      <c r="A63" s="4" t="s">
        <v>37</v>
      </c>
      <c r="B63" s="36"/>
      <c r="C63" s="60">
        <f>SUM(C64:C68)</f>
        <v>359676</v>
      </c>
      <c r="D63" s="36">
        <f t="shared" si="3"/>
        <v>14986.5</v>
      </c>
      <c r="E63" s="36">
        <f t="shared" ref="E63:E87" si="4">C63/10.65</f>
        <v>33772.394366197179</v>
      </c>
      <c r="F63" s="36">
        <f t="shared" ref="F63:F87" si="5">E63/24</f>
        <v>1407.1830985915492</v>
      </c>
    </row>
    <row r="64" spans="1:6" s="6" customFormat="1" x14ac:dyDescent="0.45">
      <c r="A64" s="5" t="s">
        <v>3</v>
      </c>
      <c r="B64" s="39"/>
      <c r="C64" s="61">
        <v>203000</v>
      </c>
      <c r="D64" s="38">
        <f t="shared" si="3"/>
        <v>8458.3333333333339</v>
      </c>
      <c r="E64" s="38">
        <f t="shared" si="4"/>
        <v>19061.032863849763</v>
      </c>
      <c r="F64" s="38">
        <f t="shared" si="5"/>
        <v>794.20970266040683</v>
      </c>
    </row>
    <row r="65" spans="1:6" x14ac:dyDescent="0.45">
      <c r="A65" s="7" t="s">
        <v>4</v>
      </c>
      <c r="B65" s="38"/>
      <c r="C65" s="61">
        <v>15576</v>
      </c>
      <c r="D65" s="38">
        <f t="shared" si="3"/>
        <v>649</v>
      </c>
      <c r="E65" s="38">
        <f t="shared" si="4"/>
        <v>1462.5352112676055</v>
      </c>
      <c r="F65" s="38">
        <f t="shared" si="5"/>
        <v>60.938967136150232</v>
      </c>
    </row>
    <row r="66" spans="1:6" x14ac:dyDescent="0.45">
      <c r="A66" s="7" t="s">
        <v>5</v>
      </c>
      <c r="B66" s="43"/>
      <c r="C66" s="61">
        <v>0</v>
      </c>
      <c r="D66" s="38">
        <f t="shared" si="3"/>
        <v>0</v>
      </c>
      <c r="E66" s="38">
        <f t="shared" si="4"/>
        <v>0</v>
      </c>
      <c r="F66" s="38">
        <f t="shared" si="5"/>
        <v>0</v>
      </c>
    </row>
    <row r="67" spans="1:6" s="9" customFormat="1" x14ac:dyDescent="0.45">
      <c r="A67" s="8" t="s">
        <v>28</v>
      </c>
      <c r="B67" s="40"/>
      <c r="C67" s="61">
        <v>1100</v>
      </c>
      <c r="D67" s="38">
        <f t="shared" si="3"/>
        <v>45.833333333333336</v>
      </c>
      <c r="E67" s="38">
        <f t="shared" si="4"/>
        <v>103.28638497652582</v>
      </c>
      <c r="F67" s="38">
        <f t="shared" si="5"/>
        <v>4.3035993740219096</v>
      </c>
    </row>
    <row r="68" spans="1:6" s="11" customFormat="1" x14ac:dyDescent="0.45">
      <c r="A68" s="10" t="s">
        <v>43</v>
      </c>
      <c r="B68" s="41"/>
      <c r="C68" s="61">
        <f>SUM(C69:C75)</f>
        <v>140000</v>
      </c>
      <c r="D68" s="38">
        <f t="shared" si="3"/>
        <v>5833.333333333333</v>
      </c>
      <c r="E68" s="38">
        <f t="shared" si="4"/>
        <v>13145.539906103286</v>
      </c>
      <c r="F68" s="38">
        <f t="shared" si="5"/>
        <v>547.73082942097028</v>
      </c>
    </row>
    <row r="69" spans="1:6" x14ac:dyDescent="0.45">
      <c r="A69" s="7" t="s">
        <v>6</v>
      </c>
      <c r="B69" s="44">
        <v>78084</v>
      </c>
      <c r="C69" s="61">
        <v>43000</v>
      </c>
      <c r="D69" s="38">
        <f t="shared" si="3"/>
        <v>1791.6666666666667</v>
      </c>
      <c r="E69" s="38">
        <f t="shared" si="4"/>
        <v>4037.5586854460093</v>
      </c>
      <c r="F69" s="38">
        <f t="shared" si="5"/>
        <v>168.23161189358373</v>
      </c>
    </row>
    <row r="70" spans="1:6" x14ac:dyDescent="0.45">
      <c r="A70" s="7" t="s">
        <v>7</v>
      </c>
      <c r="B70" s="44">
        <v>27449</v>
      </c>
      <c r="C70" s="61">
        <v>10000</v>
      </c>
      <c r="D70" s="38">
        <f t="shared" si="3"/>
        <v>416.66666666666669</v>
      </c>
      <c r="E70" s="38">
        <f t="shared" si="4"/>
        <v>938.96713615023475</v>
      </c>
      <c r="F70" s="38">
        <f t="shared" si="5"/>
        <v>39.123630672926446</v>
      </c>
    </row>
    <row r="71" spans="1:6" x14ac:dyDescent="0.45">
      <c r="A71" s="7" t="s">
        <v>9</v>
      </c>
      <c r="B71" s="44">
        <v>0</v>
      </c>
      <c r="C71" s="61">
        <v>0</v>
      </c>
      <c r="D71" s="38">
        <f t="shared" si="3"/>
        <v>0</v>
      </c>
      <c r="E71" s="38">
        <f t="shared" si="4"/>
        <v>0</v>
      </c>
      <c r="F71" s="38">
        <f t="shared" si="5"/>
        <v>0</v>
      </c>
    </row>
    <row r="72" spans="1:6" x14ac:dyDescent="0.45">
      <c r="A72" s="7" t="s">
        <v>8</v>
      </c>
      <c r="B72" s="44">
        <v>0</v>
      </c>
      <c r="C72" s="61">
        <v>0</v>
      </c>
      <c r="D72" s="38">
        <f t="shared" si="3"/>
        <v>0</v>
      </c>
      <c r="E72" s="38">
        <f t="shared" si="4"/>
        <v>0</v>
      </c>
      <c r="F72" s="38">
        <f t="shared" si="5"/>
        <v>0</v>
      </c>
    </row>
    <row r="73" spans="1:6" x14ac:dyDescent="0.45">
      <c r="A73" s="7" t="s">
        <v>10</v>
      </c>
      <c r="B73" s="44">
        <v>202095.6</v>
      </c>
      <c r="C73" s="61">
        <v>0</v>
      </c>
      <c r="D73" s="38">
        <f t="shared" si="3"/>
        <v>0</v>
      </c>
      <c r="E73" s="38">
        <f t="shared" si="4"/>
        <v>0</v>
      </c>
      <c r="F73" s="38">
        <f t="shared" si="5"/>
        <v>0</v>
      </c>
    </row>
    <row r="74" spans="1:6" x14ac:dyDescent="0.45">
      <c r="A74" s="7" t="s">
        <v>11</v>
      </c>
      <c r="B74" s="44">
        <v>157937</v>
      </c>
      <c r="C74" s="61">
        <v>87000</v>
      </c>
      <c r="D74" s="38">
        <f t="shared" si="3"/>
        <v>3625</v>
      </c>
      <c r="E74" s="38">
        <f t="shared" si="4"/>
        <v>8169.0140845070418</v>
      </c>
      <c r="F74" s="38">
        <f t="shared" si="5"/>
        <v>340.3755868544601</v>
      </c>
    </row>
    <row r="75" spans="1:6" x14ac:dyDescent="0.45">
      <c r="A75" s="7" t="s">
        <v>25</v>
      </c>
      <c r="B75" s="44">
        <v>21623</v>
      </c>
      <c r="C75" s="61">
        <v>0</v>
      </c>
      <c r="D75" s="38">
        <f t="shared" si="3"/>
        <v>0</v>
      </c>
      <c r="E75" s="38">
        <f t="shared" si="4"/>
        <v>0</v>
      </c>
      <c r="F75" s="38">
        <f t="shared" si="5"/>
        <v>0</v>
      </c>
    </row>
    <row r="76" spans="1:6" x14ac:dyDescent="0.45">
      <c r="A76" s="4" t="s">
        <v>33</v>
      </c>
      <c r="B76" s="36"/>
      <c r="C76" s="60">
        <f>SUM(C77:C81)</f>
        <v>7100</v>
      </c>
      <c r="D76" s="36">
        <f t="shared" si="3"/>
        <v>295.83333333333331</v>
      </c>
      <c r="E76" s="36">
        <f t="shared" si="4"/>
        <v>666.66666666666663</v>
      </c>
      <c r="F76" s="36">
        <f t="shared" si="5"/>
        <v>27.777777777777775</v>
      </c>
    </row>
    <row r="77" spans="1:6" s="6" customFormat="1" x14ac:dyDescent="0.45">
      <c r="A77" s="5" t="s">
        <v>3</v>
      </c>
      <c r="B77" s="39"/>
      <c r="C77" s="61">
        <v>100</v>
      </c>
      <c r="D77" s="38">
        <f t="shared" si="3"/>
        <v>4.166666666666667</v>
      </c>
      <c r="E77" s="38">
        <f t="shared" si="4"/>
        <v>9.3896713615023479</v>
      </c>
      <c r="F77" s="38">
        <f t="shared" si="5"/>
        <v>0.39123630672926452</v>
      </c>
    </row>
    <row r="78" spans="1:6" x14ac:dyDescent="0.45">
      <c r="A78" s="7" t="s">
        <v>4</v>
      </c>
      <c r="B78" s="38"/>
      <c r="C78" s="61">
        <v>0</v>
      </c>
      <c r="D78" s="38">
        <f t="shared" si="3"/>
        <v>0</v>
      </c>
      <c r="E78" s="38">
        <f t="shared" si="4"/>
        <v>0</v>
      </c>
      <c r="F78" s="38">
        <f t="shared" si="5"/>
        <v>0</v>
      </c>
    </row>
    <row r="79" spans="1:6" x14ac:dyDescent="0.45">
      <c r="A79" s="7" t="s">
        <v>5</v>
      </c>
      <c r="B79" s="38"/>
      <c r="C79" s="61">
        <v>0</v>
      </c>
      <c r="D79" s="38">
        <f t="shared" si="3"/>
        <v>0</v>
      </c>
      <c r="E79" s="38">
        <f t="shared" si="4"/>
        <v>0</v>
      </c>
      <c r="F79" s="38">
        <f t="shared" si="5"/>
        <v>0</v>
      </c>
    </row>
    <row r="80" spans="1:6" s="9" customFormat="1" x14ac:dyDescent="0.45">
      <c r="A80" s="8" t="s">
        <v>28</v>
      </c>
      <c r="B80" s="40"/>
      <c r="C80" s="61">
        <v>7000</v>
      </c>
      <c r="D80" s="38">
        <f t="shared" si="3"/>
        <v>291.66666666666669</v>
      </c>
      <c r="E80" s="38">
        <f t="shared" si="4"/>
        <v>657.27699530516429</v>
      </c>
      <c r="F80" s="38">
        <f t="shared" si="5"/>
        <v>27.386541471048513</v>
      </c>
    </row>
    <row r="81" spans="1:6" s="11" customFormat="1" x14ac:dyDescent="0.45">
      <c r="A81" s="10" t="s">
        <v>43</v>
      </c>
      <c r="B81" s="41"/>
      <c r="C81" s="61">
        <f>SUM(C82:C88)</f>
        <v>0</v>
      </c>
      <c r="D81" s="38">
        <f t="shared" si="3"/>
        <v>0</v>
      </c>
      <c r="E81" s="38">
        <f t="shared" si="4"/>
        <v>0</v>
      </c>
      <c r="F81" s="38">
        <f t="shared" si="5"/>
        <v>0</v>
      </c>
    </row>
    <row r="82" spans="1:6" x14ac:dyDescent="0.45">
      <c r="A82" s="7" t="s">
        <v>6</v>
      </c>
      <c r="B82" s="38"/>
      <c r="C82" s="61">
        <v>0</v>
      </c>
      <c r="D82" s="38">
        <f t="shared" si="3"/>
        <v>0</v>
      </c>
      <c r="E82" s="38">
        <f t="shared" si="4"/>
        <v>0</v>
      </c>
      <c r="F82" s="38">
        <f t="shared" si="5"/>
        <v>0</v>
      </c>
    </row>
    <row r="83" spans="1:6" x14ac:dyDescent="0.45">
      <c r="A83" s="7" t="s">
        <v>7</v>
      </c>
      <c r="B83" s="38"/>
      <c r="C83" s="61">
        <v>0</v>
      </c>
      <c r="D83" s="38">
        <f t="shared" si="3"/>
        <v>0</v>
      </c>
      <c r="E83" s="38">
        <f t="shared" si="4"/>
        <v>0</v>
      </c>
      <c r="F83" s="38">
        <f t="shared" si="5"/>
        <v>0</v>
      </c>
    </row>
    <row r="84" spans="1:6" x14ac:dyDescent="0.45">
      <c r="A84" s="7" t="s">
        <v>9</v>
      </c>
      <c r="B84" s="38"/>
      <c r="C84" s="61">
        <v>0</v>
      </c>
      <c r="D84" s="38">
        <f t="shared" si="3"/>
        <v>0</v>
      </c>
      <c r="E84" s="38">
        <f t="shared" si="4"/>
        <v>0</v>
      </c>
      <c r="F84" s="38">
        <f t="shared" si="5"/>
        <v>0</v>
      </c>
    </row>
    <row r="85" spans="1:6" x14ac:dyDescent="0.45">
      <c r="A85" s="7" t="s">
        <v>8</v>
      </c>
      <c r="B85" s="38"/>
      <c r="C85" s="61">
        <v>0</v>
      </c>
      <c r="D85" s="38">
        <f t="shared" si="3"/>
        <v>0</v>
      </c>
      <c r="E85" s="38">
        <f t="shared" si="4"/>
        <v>0</v>
      </c>
      <c r="F85" s="38">
        <f t="shared" si="5"/>
        <v>0</v>
      </c>
    </row>
    <row r="86" spans="1:6" x14ac:dyDescent="0.45">
      <c r="A86" s="7" t="s">
        <v>10</v>
      </c>
      <c r="B86" s="38"/>
      <c r="C86" s="61">
        <v>0</v>
      </c>
      <c r="D86" s="38">
        <f t="shared" si="3"/>
        <v>0</v>
      </c>
      <c r="E86" s="38">
        <f t="shared" si="4"/>
        <v>0</v>
      </c>
      <c r="F86" s="38">
        <f t="shared" si="5"/>
        <v>0</v>
      </c>
    </row>
    <row r="87" spans="1:6" x14ac:dyDescent="0.45">
      <c r="A87" s="7" t="s">
        <v>11</v>
      </c>
      <c r="B87" s="38"/>
      <c r="C87" s="61">
        <v>0</v>
      </c>
      <c r="D87" s="38">
        <f t="shared" si="3"/>
        <v>0</v>
      </c>
      <c r="E87" s="38">
        <f t="shared" si="4"/>
        <v>0</v>
      </c>
      <c r="F87" s="38">
        <f t="shared" si="5"/>
        <v>0</v>
      </c>
    </row>
    <row r="88" spans="1:6" x14ac:dyDescent="0.45">
      <c r="A88" s="7" t="s">
        <v>25</v>
      </c>
      <c r="B88" s="38"/>
      <c r="C88" s="61">
        <v>0</v>
      </c>
      <c r="D88" s="38"/>
      <c r="E88" s="38"/>
      <c r="F88" s="38"/>
    </row>
    <row r="89" spans="1:6" x14ac:dyDescent="0.45">
      <c r="A89" s="4" t="s">
        <v>38</v>
      </c>
      <c r="B89" s="36"/>
      <c r="C89" s="60">
        <f>SUM(C90:C94)</f>
        <v>152100</v>
      </c>
      <c r="D89" s="36">
        <f t="shared" ref="D89:D118" si="6">C89/24</f>
        <v>6337.5</v>
      </c>
      <c r="E89" s="36">
        <f t="shared" ref="E89:E118" si="7">C89/10.65</f>
        <v>14281.69014084507</v>
      </c>
      <c r="F89" s="36">
        <f t="shared" ref="F89:F118" si="8">E89/24</f>
        <v>595.07042253521126</v>
      </c>
    </row>
    <row r="90" spans="1:6" s="6" customFormat="1" x14ac:dyDescent="0.45">
      <c r="A90" s="5" t="s">
        <v>3</v>
      </c>
      <c r="B90" s="39"/>
      <c r="C90" s="61">
        <v>13600</v>
      </c>
      <c r="D90" s="38">
        <f t="shared" si="6"/>
        <v>566.66666666666663</v>
      </c>
      <c r="E90" s="38">
        <f t="shared" si="7"/>
        <v>1276.9953051643192</v>
      </c>
      <c r="F90" s="38">
        <f t="shared" si="8"/>
        <v>53.208137715179966</v>
      </c>
    </row>
    <row r="91" spans="1:6" x14ac:dyDescent="0.45">
      <c r="A91" s="7" t="s">
        <v>4</v>
      </c>
      <c r="B91" s="38"/>
      <c r="C91" s="61">
        <v>0</v>
      </c>
      <c r="D91" s="38">
        <f t="shared" si="6"/>
        <v>0</v>
      </c>
      <c r="E91" s="38">
        <f t="shared" si="7"/>
        <v>0</v>
      </c>
      <c r="F91" s="38">
        <f t="shared" si="8"/>
        <v>0</v>
      </c>
    </row>
    <row r="92" spans="1:6" x14ac:dyDescent="0.45">
      <c r="A92" s="7" t="s">
        <v>5</v>
      </c>
      <c r="B92" s="38"/>
      <c r="C92" s="61">
        <v>0</v>
      </c>
      <c r="D92" s="38">
        <f t="shared" si="6"/>
        <v>0</v>
      </c>
      <c r="E92" s="38">
        <f t="shared" si="7"/>
        <v>0</v>
      </c>
      <c r="F92" s="38">
        <f t="shared" si="8"/>
        <v>0</v>
      </c>
    </row>
    <row r="93" spans="1:6" s="9" customFormat="1" x14ac:dyDescent="0.45">
      <c r="A93" s="8" t="s">
        <v>28</v>
      </c>
      <c r="B93" s="40"/>
      <c r="C93" s="61">
        <v>84000</v>
      </c>
      <c r="D93" s="38">
        <f t="shared" si="6"/>
        <v>3500</v>
      </c>
      <c r="E93" s="38">
        <f t="shared" si="7"/>
        <v>7887.3239436619715</v>
      </c>
      <c r="F93" s="38">
        <f t="shared" si="8"/>
        <v>328.63849765258215</v>
      </c>
    </row>
    <row r="94" spans="1:6" s="11" customFormat="1" x14ac:dyDescent="0.45">
      <c r="A94" s="10" t="s">
        <v>43</v>
      </c>
      <c r="B94" s="41"/>
      <c r="C94" s="61">
        <f>SUM(C95:C101)</f>
        <v>54500</v>
      </c>
      <c r="D94" s="38">
        <f t="shared" si="6"/>
        <v>2270.8333333333335</v>
      </c>
      <c r="E94" s="38">
        <f t="shared" si="7"/>
        <v>5117.3708920187792</v>
      </c>
      <c r="F94" s="38">
        <f t="shared" si="8"/>
        <v>213.22378716744913</v>
      </c>
    </row>
    <row r="95" spans="1:6" x14ac:dyDescent="0.45">
      <c r="A95" s="7" t="s">
        <v>6</v>
      </c>
      <c r="B95" s="38"/>
      <c r="C95" s="61">
        <v>0</v>
      </c>
      <c r="D95" s="38">
        <f t="shared" si="6"/>
        <v>0</v>
      </c>
      <c r="E95" s="38">
        <f t="shared" si="7"/>
        <v>0</v>
      </c>
      <c r="F95" s="38">
        <f t="shared" si="8"/>
        <v>0</v>
      </c>
    </row>
    <row r="96" spans="1:6" x14ac:dyDescent="0.45">
      <c r="A96" s="7" t="s">
        <v>7</v>
      </c>
      <c r="B96" s="38"/>
      <c r="C96" s="61">
        <v>0</v>
      </c>
      <c r="D96" s="38">
        <f t="shared" si="6"/>
        <v>0</v>
      </c>
      <c r="E96" s="38">
        <f t="shared" si="7"/>
        <v>0</v>
      </c>
      <c r="F96" s="38">
        <f t="shared" si="8"/>
        <v>0</v>
      </c>
    </row>
    <row r="97" spans="1:6" x14ac:dyDescent="0.45">
      <c r="A97" s="7" t="s">
        <v>9</v>
      </c>
      <c r="B97" s="38"/>
      <c r="C97" s="61">
        <v>0</v>
      </c>
      <c r="D97" s="38">
        <f t="shared" si="6"/>
        <v>0</v>
      </c>
      <c r="E97" s="38">
        <f t="shared" si="7"/>
        <v>0</v>
      </c>
      <c r="F97" s="38">
        <f t="shared" si="8"/>
        <v>0</v>
      </c>
    </row>
    <row r="98" spans="1:6" x14ac:dyDescent="0.45">
      <c r="A98" s="7" t="s">
        <v>8</v>
      </c>
      <c r="B98" s="38"/>
      <c r="C98" s="61">
        <v>0</v>
      </c>
      <c r="D98" s="38">
        <f t="shared" si="6"/>
        <v>0</v>
      </c>
      <c r="E98" s="38">
        <f t="shared" si="7"/>
        <v>0</v>
      </c>
      <c r="F98" s="38">
        <f t="shared" si="8"/>
        <v>0</v>
      </c>
    </row>
    <row r="99" spans="1:6" x14ac:dyDescent="0.45">
      <c r="A99" s="7" t="s">
        <v>10</v>
      </c>
      <c r="B99" s="38"/>
      <c r="C99" s="61">
        <v>0</v>
      </c>
      <c r="D99" s="38">
        <f t="shared" si="6"/>
        <v>0</v>
      </c>
      <c r="E99" s="38">
        <f t="shared" si="7"/>
        <v>0</v>
      </c>
      <c r="F99" s="38">
        <f t="shared" si="8"/>
        <v>0</v>
      </c>
    </row>
    <row r="100" spans="1:6" x14ac:dyDescent="0.45">
      <c r="A100" s="7" t="s">
        <v>11</v>
      </c>
      <c r="B100" s="38"/>
      <c r="C100" s="61">
        <v>54500</v>
      </c>
      <c r="D100" s="38">
        <f t="shared" si="6"/>
        <v>2270.8333333333335</v>
      </c>
      <c r="E100" s="38">
        <f t="shared" si="7"/>
        <v>5117.3708920187792</v>
      </c>
      <c r="F100" s="38">
        <f t="shared" si="8"/>
        <v>213.22378716744913</v>
      </c>
    </row>
    <row r="101" spans="1:6" x14ac:dyDescent="0.45">
      <c r="A101" s="7" t="s">
        <v>25</v>
      </c>
      <c r="B101" s="38"/>
      <c r="C101" s="61">
        <v>0</v>
      </c>
      <c r="D101" s="38">
        <f t="shared" si="6"/>
        <v>0</v>
      </c>
      <c r="E101" s="38">
        <f t="shared" si="7"/>
        <v>0</v>
      </c>
      <c r="F101" s="38">
        <f t="shared" si="8"/>
        <v>0</v>
      </c>
    </row>
    <row r="102" spans="1:6" x14ac:dyDescent="0.45">
      <c r="A102" s="4" t="s">
        <v>39</v>
      </c>
      <c r="B102" s="36"/>
      <c r="C102" s="60">
        <f>C103+C104+C105</f>
        <v>213.157488</v>
      </c>
      <c r="D102" s="36">
        <f t="shared" si="6"/>
        <v>8.8815620000000006</v>
      </c>
      <c r="E102" s="36">
        <f t="shared" si="7"/>
        <v>20.014787605633803</v>
      </c>
      <c r="F102" s="36">
        <f t="shared" si="8"/>
        <v>0.83394948356807508</v>
      </c>
    </row>
    <row r="103" spans="1:6" x14ac:dyDescent="0.45">
      <c r="A103" s="5" t="s">
        <v>3</v>
      </c>
      <c r="B103" s="38"/>
      <c r="C103" s="61"/>
      <c r="D103" s="38">
        <f t="shared" si="6"/>
        <v>0</v>
      </c>
      <c r="E103" s="38">
        <f t="shared" si="7"/>
        <v>0</v>
      </c>
      <c r="F103" s="38">
        <f t="shared" si="8"/>
        <v>0</v>
      </c>
    </row>
    <row r="104" spans="1:6" x14ac:dyDescent="0.45">
      <c r="A104" s="42" t="s">
        <v>28</v>
      </c>
      <c r="B104" s="38"/>
      <c r="C104" s="61">
        <v>10.01</v>
      </c>
      <c r="D104" s="38">
        <f t="shared" si="6"/>
        <v>0.41708333333333331</v>
      </c>
      <c r="E104" s="38">
        <f t="shared" si="7"/>
        <v>0.93990610328638491</v>
      </c>
      <c r="F104" s="38">
        <f t="shared" si="8"/>
        <v>3.9162754303599369E-2</v>
      </c>
    </row>
    <row r="105" spans="1:6" x14ac:dyDescent="0.45">
      <c r="A105" s="10" t="s">
        <v>43</v>
      </c>
      <c r="B105" s="38"/>
      <c r="C105" s="61">
        <f>SUM(C106:C110)</f>
        <v>203.14748800000001</v>
      </c>
      <c r="D105" s="38">
        <f t="shared" si="6"/>
        <v>8.4644786666666665</v>
      </c>
      <c r="E105" s="38">
        <f t="shared" si="7"/>
        <v>19.074881502347417</v>
      </c>
      <c r="F105" s="38">
        <f t="shared" si="8"/>
        <v>0.79478672926447569</v>
      </c>
    </row>
    <row r="106" spans="1:6" x14ac:dyDescent="0.45">
      <c r="A106" s="7" t="s">
        <v>6</v>
      </c>
      <c r="B106" s="38"/>
      <c r="C106" s="61"/>
      <c r="D106" s="38">
        <f t="shared" si="6"/>
        <v>0</v>
      </c>
      <c r="E106" s="38">
        <f t="shared" si="7"/>
        <v>0</v>
      </c>
      <c r="F106" s="38">
        <f t="shared" si="8"/>
        <v>0</v>
      </c>
    </row>
    <row r="107" spans="1:6" x14ac:dyDescent="0.45">
      <c r="A107" s="7" t="s">
        <v>7</v>
      </c>
      <c r="B107" s="38"/>
      <c r="C107" s="61"/>
      <c r="D107" s="38">
        <f t="shared" si="6"/>
        <v>0</v>
      </c>
      <c r="E107" s="38">
        <f t="shared" si="7"/>
        <v>0</v>
      </c>
      <c r="F107" s="38">
        <f t="shared" si="8"/>
        <v>0</v>
      </c>
    </row>
    <row r="108" spans="1:6" x14ac:dyDescent="0.45">
      <c r="A108" s="7" t="s">
        <v>10</v>
      </c>
      <c r="B108" s="38"/>
      <c r="C108" s="61"/>
      <c r="D108" s="38">
        <f t="shared" si="6"/>
        <v>0</v>
      </c>
      <c r="E108" s="38">
        <f t="shared" si="7"/>
        <v>0</v>
      </c>
      <c r="F108" s="38">
        <f t="shared" si="8"/>
        <v>0</v>
      </c>
    </row>
    <row r="109" spans="1:6" x14ac:dyDescent="0.45">
      <c r="A109" s="7" t="s">
        <v>11</v>
      </c>
      <c r="B109" s="38"/>
      <c r="C109" s="61">
        <v>202.346644</v>
      </c>
      <c r="D109" s="38">
        <f t="shared" si="6"/>
        <v>8.4311101666666666</v>
      </c>
      <c r="E109" s="38">
        <f t="shared" si="7"/>
        <v>18.999684882629108</v>
      </c>
      <c r="F109" s="38">
        <f t="shared" si="8"/>
        <v>0.79165353677621286</v>
      </c>
    </row>
    <row r="110" spans="1:6" x14ac:dyDescent="0.45">
      <c r="A110" s="7" t="s">
        <v>25</v>
      </c>
      <c r="B110" s="38"/>
      <c r="C110" s="61">
        <v>0.800844</v>
      </c>
      <c r="D110" s="38">
        <f t="shared" si="6"/>
        <v>3.3368500000000002E-2</v>
      </c>
      <c r="E110" s="38">
        <f t="shared" si="7"/>
        <v>7.5196619718309862E-2</v>
      </c>
      <c r="F110" s="38">
        <f t="shared" si="8"/>
        <v>3.1331924882629109E-3</v>
      </c>
    </row>
    <row r="111" spans="1:6" x14ac:dyDescent="0.45">
      <c r="A111" s="4" t="s">
        <v>40</v>
      </c>
      <c r="B111" s="36"/>
      <c r="C111" s="60">
        <f>C112+C113</f>
        <v>475.28473700000001</v>
      </c>
      <c r="D111" s="36">
        <f t="shared" si="6"/>
        <v>19.803530708333334</v>
      </c>
      <c r="E111" s="36">
        <f t="shared" si="7"/>
        <v>44.62767483568075</v>
      </c>
      <c r="F111" s="36">
        <f t="shared" si="8"/>
        <v>1.859486451486698</v>
      </c>
    </row>
    <row r="112" spans="1:6" x14ac:dyDescent="0.45">
      <c r="A112" s="5" t="s">
        <v>3</v>
      </c>
      <c r="B112" s="38"/>
      <c r="C112" s="61"/>
      <c r="D112" s="38">
        <f t="shared" si="6"/>
        <v>0</v>
      </c>
      <c r="E112" s="38">
        <f t="shared" si="7"/>
        <v>0</v>
      </c>
      <c r="F112" s="38">
        <f t="shared" si="8"/>
        <v>0</v>
      </c>
    </row>
    <row r="113" spans="1:6" x14ac:dyDescent="0.45">
      <c r="A113" s="10" t="s">
        <v>43</v>
      </c>
      <c r="B113" s="38"/>
      <c r="C113" s="61">
        <f>SUM(C114:C118)</f>
        <v>475.28473700000001</v>
      </c>
      <c r="D113" s="38">
        <f t="shared" si="6"/>
        <v>19.803530708333334</v>
      </c>
      <c r="E113" s="38">
        <f t="shared" si="7"/>
        <v>44.62767483568075</v>
      </c>
      <c r="F113" s="38">
        <f t="shared" si="8"/>
        <v>1.859486451486698</v>
      </c>
    </row>
    <row r="114" spans="1:6" x14ac:dyDescent="0.45">
      <c r="A114" s="7" t="s">
        <v>6</v>
      </c>
      <c r="B114" s="38"/>
      <c r="C114" s="61">
        <v>2.8363230000000001</v>
      </c>
      <c r="D114" s="38">
        <f t="shared" si="6"/>
        <v>0.11818012500000001</v>
      </c>
      <c r="E114" s="38">
        <f t="shared" si="7"/>
        <v>0.26632140845070423</v>
      </c>
      <c r="F114" s="38">
        <f t="shared" si="8"/>
        <v>1.1096725352112676E-2</v>
      </c>
    </row>
    <row r="115" spans="1:6" x14ac:dyDescent="0.45">
      <c r="A115" s="7" t="s">
        <v>7</v>
      </c>
      <c r="B115" s="38"/>
      <c r="C115" s="61">
        <v>13.347537000000001</v>
      </c>
      <c r="D115" s="38">
        <f t="shared" si="6"/>
        <v>0.556147375</v>
      </c>
      <c r="E115" s="38">
        <f t="shared" si="7"/>
        <v>1.2532898591549295</v>
      </c>
      <c r="F115" s="38">
        <f t="shared" si="8"/>
        <v>5.2220410798122063E-2</v>
      </c>
    </row>
    <row r="116" spans="1:6" x14ac:dyDescent="0.45">
      <c r="A116" s="7" t="s">
        <v>10</v>
      </c>
      <c r="B116" s="38"/>
      <c r="C116" s="61"/>
      <c r="D116" s="38">
        <f t="shared" si="6"/>
        <v>0</v>
      </c>
      <c r="E116" s="38">
        <f t="shared" si="7"/>
        <v>0</v>
      </c>
      <c r="F116" s="38">
        <f t="shared" si="8"/>
        <v>0</v>
      </c>
    </row>
    <row r="117" spans="1:6" x14ac:dyDescent="0.45">
      <c r="A117" s="7" t="s">
        <v>11</v>
      </c>
      <c r="B117" s="38"/>
      <c r="C117" s="61">
        <v>459.10087700000003</v>
      </c>
      <c r="D117" s="38">
        <f t="shared" si="6"/>
        <v>19.129203208333333</v>
      </c>
      <c r="E117" s="38">
        <f t="shared" si="7"/>
        <v>43.108063568075117</v>
      </c>
      <c r="F117" s="38">
        <f t="shared" si="8"/>
        <v>1.7961693153364633</v>
      </c>
    </row>
    <row r="118" spans="1:6" x14ac:dyDescent="0.45">
      <c r="A118" s="7" t="s">
        <v>25</v>
      </c>
      <c r="B118" s="38"/>
      <c r="C118" s="61"/>
      <c r="D118" s="38">
        <f t="shared" si="6"/>
        <v>0</v>
      </c>
      <c r="E118" s="38">
        <f t="shared" si="7"/>
        <v>0</v>
      </c>
      <c r="F118" s="38">
        <f t="shared" si="8"/>
        <v>0</v>
      </c>
    </row>
    <row r="119" spans="1:6" x14ac:dyDescent="0.45">
      <c r="A119" s="2" t="s">
        <v>13</v>
      </c>
      <c r="B119" s="22"/>
      <c r="C119" s="22"/>
      <c r="D119" s="22"/>
      <c r="E119" s="22"/>
      <c r="F119" s="22"/>
    </row>
    <row r="120" spans="1:6" x14ac:dyDescent="0.45">
      <c r="A120" s="3" t="s">
        <v>32</v>
      </c>
      <c r="B120" s="35"/>
      <c r="C120" s="59">
        <f>C121+C134+C147+C160+C169</f>
        <v>593121.50664599997</v>
      </c>
      <c r="D120" s="35">
        <f t="shared" ref="D120:D176" si="9">C120/24</f>
        <v>24713.39611025</v>
      </c>
      <c r="E120" s="35">
        <f>C120/10.65</f>
        <v>55692.160248450702</v>
      </c>
      <c r="F120" s="35">
        <f>E120/24</f>
        <v>2320.5066770187791</v>
      </c>
    </row>
    <row r="121" spans="1:6" x14ac:dyDescent="0.45">
      <c r="A121" s="4" t="s">
        <v>37</v>
      </c>
      <c r="B121" s="36"/>
      <c r="C121" s="60">
        <f>SUM(C122:C126)</f>
        <v>359676</v>
      </c>
      <c r="D121" s="36">
        <f t="shared" si="9"/>
        <v>14986.5</v>
      </c>
      <c r="E121" s="36">
        <f t="shared" ref="E121:E176" si="10">C121/10.65</f>
        <v>33772.394366197179</v>
      </c>
      <c r="F121" s="36">
        <f t="shared" ref="F121:F176" si="11">E121/24</f>
        <v>1407.1830985915492</v>
      </c>
    </row>
    <row r="122" spans="1:6" s="6" customFormat="1" x14ac:dyDescent="0.45">
      <c r="A122" s="5" t="s">
        <v>3</v>
      </c>
      <c r="B122" s="39"/>
      <c r="C122" s="61">
        <v>203000</v>
      </c>
      <c r="D122" s="38">
        <f t="shared" si="9"/>
        <v>8458.3333333333339</v>
      </c>
      <c r="E122" s="38">
        <f t="shared" si="10"/>
        <v>19061.032863849763</v>
      </c>
      <c r="F122" s="38">
        <f t="shared" si="11"/>
        <v>794.20970266040683</v>
      </c>
    </row>
    <row r="123" spans="1:6" x14ac:dyDescent="0.45">
      <c r="A123" s="7" t="s">
        <v>4</v>
      </c>
      <c r="B123" s="38"/>
      <c r="C123" s="61">
        <v>15576</v>
      </c>
      <c r="D123" s="38">
        <f t="shared" si="9"/>
        <v>649</v>
      </c>
      <c r="E123" s="38">
        <f t="shared" si="10"/>
        <v>1462.5352112676055</v>
      </c>
      <c r="F123" s="38">
        <f t="shared" si="11"/>
        <v>60.938967136150232</v>
      </c>
    </row>
    <row r="124" spans="1:6" x14ac:dyDescent="0.45">
      <c r="A124" s="7" t="s">
        <v>5</v>
      </c>
      <c r="B124" s="43"/>
      <c r="C124" s="61">
        <v>0</v>
      </c>
      <c r="D124" s="38">
        <f t="shared" si="9"/>
        <v>0</v>
      </c>
      <c r="E124" s="38">
        <f t="shared" si="10"/>
        <v>0</v>
      </c>
      <c r="F124" s="38">
        <f t="shared" si="11"/>
        <v>0</v>
      </c>
    </row>
    <row r="125" spans="1:6" s="9" customFormat="1" x14ac:dyDescent="0.45">
      <c r="A125" s="8" t="s">
        <v>28</v>
      </c>
      <c r="B125" s="40"/>
      <c r="C125" s="61">
        <v>1100</v>
      </c>
      <c r="D125" s="38">
        <f t="shared" si="9"/>
        <v>45.833333333333336</v>
      </c>
      <c r="E125" s="38">
        <f t="shared" si="10"/>
        <v>103.28638497652582</v>
      </c>
      <c r="F125" s="38">
        <f t="shared" si="11"/>
        <v>4.3035993740219096</v>
      </c>
    </row>
    <row r="126" spans="1:6" s="11" customFormat="1" x14ac:dyDescent="0.45">
      <c r="A126" s="10" t="s">
        <v>43</v>
      </c>
      <c r="B126" s="41"/>
      <c r="C126" s="61">
        <f>SUM(C127:C133)</f>
        <v>140000</v>
      </c>
      <c r="D126" s="38">
        <f t="shared" si="9"/>
        <v>5833.333333333333</v>
      </c>
      <c r="E126" s="38">
        <f t="shared" si="10"/>
        <v>13145.539906103286</v>
      </c>
      <c r="F126" s="38">
        <f t="shared" si="11"/>
        <v>547.73082942097028</v>
      </c>
    </row>
    <row r="127" spans="1:6" x14ac:dyDescent="0.45">
      <c r="A127" s="7" t="s">
        <v>6</v>
      </c>
      <c r="B127" s="44">
        <v>78084</v>
      </c>
      <c r="C127" s="61">
        <v>43000</v>
      </c>
      <c r="D127" s="38">
        <f t="shared" si="9"/>
        <v>1791.6666666666667</v>
      </c>
      <c r="E127" s="38">
        <f t="shared" si="10"/>
        <v>4037.5586854460093</v>
      </c>
      <c r="F127" s="38">
        <f t="shared" si="11"/>
        <v>168.23161189358373</v>
      </c>
    </row>
    <row r="128" spans="1:6" x14ac:dyDescent="0.45">
      <c r="A128" s="7" t="s">
        <v>7</v>
      </c>
      <c r="B128" s="44">
        <v>27449</v>
      </c>
      <c r="C128" s="61">
        <v>10000</v>
      </c>
      <c r="D128" s="38">
        <f t="shared" si="9"/>
        <v>416.66666666666669</v>
      </c>
      <c r="E128" s="38">
        <f t="shared" si="10"/>
        <v>938.96713615023475</v>
      </c>
      <c r="F128" s="38">
        <f t="shared" si="11"/>
        <v>39.123630672926446</v>
      </c>
    </row>
    <row r="129" spans="1:6" x14ac:dyDescent="0.45">
      <c r="A129" s="7" t="s">
        <v>9</v>
      </c>
      <c r="B129" s="44">
        <v>0</v>
      </c>
      <c r="C129" s="61">
        <v>0</v>
      </c>
      <c r="D129" s="38">
        <f t="shared" si="9"/>
        <v>0</v>
      </c>
      <c r="E129" s="38">
        <f t="shared" si="10"/>
        <v>0</v>
      </c>
      <c r="F129" s="38">
        <f t="shared" si="11"/>
        <v>0</v>
      </c>
    </row>
    <row r="130" spans="1:6" x14ac:dyDescent="0.45">
      <c r="A130" s="7" t="s">
        <v>8</v>
      </c>
      <c r="B130" s="44">
        <v>0</v>
      </c>
      <c r="C130" s="61">
        <v>0</v>
      </c>
      <c r="D130" s="38">
        <f t="shared" si="9"/>
        <v>0</v>
      </c>
      <c r="E130" s="38">
        <f t="shared" si="10"/>
        <v>0</v>
      </c>
      <c r="F130" s="38">
        <f t="shared" si="11"/>
        <v>0</v>
      </c>
    </row>
    <row r="131" spans="1:6" x14ac:dyDescent="0.45">
      <c r="A131" s="7" t="s">
        <v>10</v>
      </c>
      <c r="B131" s="44">
        <v>202095.6</v>
      </c>
      <c r="C131" s="61">
        <v>0</v>
      </c>
      <c r="D131" s="38">
        <f t="shared" si="9"/>
        <v>0</v>
      </c>
      <c r="E131" s="38">
        <f t="shared" si="10"/>
        <v>0</v>
      </c>
      <c r="F131" s="38">
        <f t="shared" si="11"/>
        <v>0</v>
      </c>
    </row>
    <row r="132" spans="1:6" x14ac:dyDescent="0.45">
      <c r="A132" s="7" t="s">
        <v>11</v>
      </c>
      <c r="B132" s="44">
        <v>157937</v>
      </c>
      <c r="C132" s="61">
        <v>87000</v>
      </c>
      <c r="D132" s="38">
        <f t="shared" si="9"/>
        <v>3625</v>
      </c>
      <c r="E132" s="38">
        <f t="shared" si="10"/>
        <v>8169.0140845070418</v>
      </c>
      <c r="F132" s="38">
        <f t="shared" si="11"/>
        <v>340.3755868544601</v>
      </c>
    </row>
    <row r="133" spans="1:6" x14ac:dyDescent="0.45">
      <c r="A133" s="7" t="s">
        <v>25</v>
      </c>
      <c r="B133" s="44">
        <v>21623</v>
      </c>
      <c r="C133" s="61">
        <v>0</v>
      </c>
      <c r="D133" s="38">
        <f t="shared" si="9"/>
        <v>0</v>
      </c>
      <c r="E133" s="38">
        <f t="shared" si="10"/>
        <v>0</v>
      </c>
      <c r="F133" s="38">
        <f t="shared" si="11"/>
        <v>0</v>
      </c>
    </row>
    <row r="134" spans="1:6" x14ac:dyDescent="0.45">
      <c r="A134" s="4" t="s">
        <v>33</v>
      </c>
      <c r="B134" s="36"/>
      <c r="C134" s="60">
        <f>SUM(C135:C139)</f>
        <v>7100</v>
      </c>
      <c r="D134" s="36">
        <f t="shared" si="9"/>
        <v>295.83333333333331</v>
      </c>
      <c r="E134" s="36">
        <f t="shared" si="10"/>
        <v>666.66666666666663</v>
      </c>
      <c r="F134" s="36">
        <f t="shared" si="11"/>
        <v>27.777777777777775</v>
      </c>
    </row>
    <row r="135" spans="1:6" s="6" customFormat="1" x14ac:dyDescent="0.45">
      <c r="A135" s="5" t="s">
        <v>3</v>
      </c>
      <c r="B135" s="39"/>
      <c r="C135" s="61">
        <v>100</v>
      </c>
      <c r="D135" s="38">
        <f t="shared" si="9"/>
        <v>4.166666666666667</v>
      </c>
      <c r="E135" s="38">
        <f t="shared" si="10"/>
        <v>9.3896713615023479</v>
      </c>
      <c r="F135" s="38">
        <f t="shared" si="11"/>
        <v>0.39123630672926452</v>
      </c>
    </row>
    <row r="136" spans="1:6" x14ac:dyDescent="0.45">
      <c r="A136" s="7" t="s">
        <v>4</v>
      </c>
      <c r="B136" s="38"/>
      <c r="C136" s="61">
        <v>0</v>
      </c>
      <c r="D136" s="38">
        <f t="shared" si="9"/>
        <v>0</v>
      </c>
      <c r="E136" s="38">
        <f t="shared" si="10"/>
        <v>0</v>
      </c>
      <c r="F136" s="38">
        <f t="shared" si="11"/>
        <v>0</v>
      </c>
    </row>
    <row r="137" spans="1:6" x14ac:dyDescent="0.45">
      <c r="A137" s="7" t="s">
        <v>5</v>
      </c>
      <c r="B137" s="38"/>
      <c r="C137" s="61">
        <v>0</v>
      </c>
      <c r="D137" s="38">
        <f t="shared" si="9"/>
        <v>0</v>
      </c>
      <c r="E137" s="38">
        <f t="shared" si="10"/>
        <v>0</v>
      </c>
      <c r="F137" s="38">
        <f t="shared" si="11"/>
        <v>0</v>
      </c>
    </row>
    <row r="138" spans="1:6" s="9" customFormat="1" x14ac:dyDescent="0.45">
      <c r="A138" s="8" t="s">
        <v>28</v>
      </c>
      <c r="B138" s="40"/>
      <c r="C138" s="61">
        <v>7000</v>
      </c>
      <c r="D138" s="38">
        <f t="shared" si="9"/>
        <v>291.66666666666669</v>
      </c>
      <c r="E138" s="38">
        <f t="shared" si="10"/>
        <v>657.27699530516429</v>
      </c>
      <c r="F138" s="38">
        <f t="shared" si="11"/>
        <v>27.386541471048513</v>
      </c>
    </row>
    <row r="139" spans="1:6" s="11" customFormat="1" x14ac:dyDescent="0.45">
      <c r="A139" s="10" t="s">
        <v>43</v>
      </c>
      <c r="B139" s="41"/>
      <c r="C139" s="61">
        <f>SUM(C140:C146)</f>
        <v>0</v>
      </c>
      <c r="D139" s="38">
        <f t="shared" si="9"/>
        <v>0</v>
      </c>
      <c r="E139" s="38">
        <f t="shared" si="10"/>
        <v>0</v>
      </c>
      <c r="F139" s="38">
        <f t="shared" si="11"/>
        <v>0</v>
      </c>
    </row>
    <row r="140" spans="1:6" x14ac:dyDescent="0.45">
      <c r="A140" s="7" t="s">
        <v>6</v>
      </c>
      <c r="B140" s="38"/>
      <c r="C140" s="61">
        <v>0</v>
      </c>
      <c r="D140" s="38">
        <f t="shared" si="9"/>
        <v>0</v>
      </c>
      <c r="E140" s="38">
        <f t="shared" si="10"/>
        <v>0</v>
      </c>
      <c r="F140" s="38">
        <f t="shared" si="11"/>
        <v>0</v>
      </c>
    </row>
    <row r="141" spans="1:6" x14ac:dyDescent="0.45">
      <c r="A141" s="7" t="s">
        <v>7</v>
      </c>
      <c r="B141" s="38"/>
      <c r="C141" s="61">
        <v>0</v>
      </c>
      <c r="D141" s="38">
        <f t="shared" si="9"/>
        <v>0</v>
      </c>
      <c r="E141" s="38">
        <f t="shared" si="10"/>
        <v>0</v>
      </c>
      <c r="F141" s="38">
        <f t="shared" si="11"/>
        <v>0</v>
      </c>
    </row>
    <row r="142" spans="1:6" x14ac:dyDescent="0.45">
      <c r="A142" s="7" t="s">
        <v>9</v>
      </c>
      <c r="B142" s="38"/>
      <c r="C142" s="61">
        <v>0</v>
      </c>
      <c r="D142" s="38">
        <f t="shared" si="9"/>
        <v>0</v>
      </c>
      <c r="E142" s="38">
        <f t="shared" si="10"/>
        <v>0</v>
      </c>
      <c r="F142" s="38">
        <f t="shared" si="11"/>
        <v>0</v>
      </c>
    </row>
    <row r="143" spans="1:6" x14ac:dyDescent="0.45">
      <c r="A143" s="7" t="s">
        <v>8</v>
      </c>
      <c r="B143" s="38"/>
      <c r="C143" s="61">
        <v>0</v>
      </c>
      <c r="D143" s="38">
        <f t="shared" si="9"/>
        <v>0</v>
      </c>
      <c r="E143" s="38">
        <f t="shared" si="10"/>
        <v>0</v>
      </c>
      <c r="F143" s="38">
        <f t="shared" si="11"/>
        <v>0</v>
      </c>
    </row>
    <row r="144" spans="1:6" x14ac:dyDescent="0.45">
      <c r="A144" s="7" t="s">
        <v>10</v>
      </c>
      <c r="B144" s="38"/>
      <c r="C144" s="61">
        <v>0</v>
      </c>
      <c r="D144" s="38">
        <f t="shared" si="9"/>
        <v>0</v>
      </c>
      <c r="E144" s="38">
        <f t="shared" si="10"/>
        <v>0</v>
      </c>
      <c r="F144" s="38">
        <f t="shared" si="11"/>
        <v>0</v>
      </c>
    </row>
    <row r="145" spans="1:6" x14ac:dyDescent="0.45">
      <c r="A145" s="7" t="s">
        <v>11</v>
      </c>
      <c r="B145" s="38"/>
      <c r="C145" s="61">
        <v>0</v>
      </c>
      <c r="D145" s="38">
        <f t="shared" si="9"/>
        <v>0</v>
      </c>
      <c r="E145" s="38">
        <f t="shared" si="10"/>
        <v>0</v>
      </c>
      <c r="F145" s="38">
        <f t="shared" si="11"/>
        <v>0</v>
      </c>
    </row>
    <row r="146" spans="1:6" x14ac:dyDescent="0.45">
      <c r="A146" s="7" t="s">
        <v>25</v>
      </c>
      <c r="B146" s="38"/>
      <c r="C146" s="61">
        <v>0</v>
      </c>
      <c r="D146" s="38">
        <f t="shared" si="9"/>
        <v>0</v>
      </c>
      <c r="E146" s="38">
        <f t="shared" si="10"/>
        <v>0</v>
      </c>
      <c r="F146" s="38">
        <f t="shared" si="11"/>
        <v>0</v>
      </c>
    </row>
    <row r="147" spans="1:6" x14ac:dyDescent="0.45">
      <c r="A147" s="4" t="s">
        <v>38</v>
      </c>
      <c r="B147" s="36"/>
      <c r="C147" s="60">
        <f>SUM(C148:C152)</f>
        <v>224800</v>
      </c>
      <c r="D147" s="36">
        <f t="shared" si="9"/>
        <v>9366.6666666666661</v>
      </c>
      <c r="E147" s="36">
        <f t="shared" si="10"/>
        <v>21107.981220657275</v>
      </c>
      <c r="F147" s="36">
        <f t="shared" si="11"/>
        <v>879.49921752738646</v>
      </c>
    </row>
    <row r="148" spans="1:6" s="6" customFormat="1" x14ac:dyDescent="0.45">
      <c r="A148" s="5" t="s">
        <v>3</v>
      </c>
      <c r="B148" s="39"/>
      <c r="C148" s="61">
        <v>12500</v>
      </c>
      <c r="D148" s="38">
        <f t="shared" si="9"/>
        <v>520.83333333333337</v>
      </c>
      <c r="E148" s="38">
        <f t="shared" si="10"/>
        <v>1173.7089201877934</v>
      </c>
      <c r="F148" s="38">
        <f t="shared" si="11"/>
        <v>48.904538341158059</v>
      </c>
    </row>
    <row r="149" spans="1:6" x14ac:dyDescent="0.45">
      <c r="A149" s="7" t="s">
        <v>4</v>
      </c>
      <c r="B149" s="38"/>
      <c r="C149" s="61">
        <v>0</v>
      </c>
      <c r="D149" s="38">
        <f t="shared" si="9"/>
        <v>0</v>
      </c>
      <c r="E149" s="38">
        <f t="shared" si="10"/>
        <v>0</v>
      </c>
      <c r="F149" s="38">
        <f t="shared" si="11"/>
        <v>0</v>
      </c>
    </row>
    <row r="150" spans="1:6" x14ac:dyDescent="0.45">
      <c r="A150" s="7" t="s">
        <v>5</v>
      </c>
      <c r="B150" s="38"/>
      <c r="C150" s="61">
        <v>0</v>
      </c>
      <c r="D150" s="38">
        <f t="shared" si="9"/>
        <v>0</v>
      </c>
      <c r="E150" s="38">
        <f t="shared" si="10"/>
        <v>0</v>
      </c>
      <c r="F150" s="38">
        <f t="shared" si="11"/>
        <v>0</v>
      </c>
    </row>
    <row r="151" spans="1:6" s="9" customFormat="1" x14ac:dyDescent="0.45">
      <c r="A151" s="8" t="s">
        <v>28</v>
      </c>
      <c r="B151" s="40"/>
      <c r="C151" s="61">
        <v>175000</v>
      </c>
      <c r="D151" s="38">
        <f t="shared" si="9"/>
        <v>7291.666666666667</v>
      </c>
      <c r="E151" s="38">
        <f t="shared" si="10"/>
        <v>16431.924882629108</v>
      </c>
      <c r="F151" s="38">
        <f t="shared" si="11"/>
        <v>684.66353677621282</v>
      </c>
    </row>
    <row r="152" spans="1:6" s="11" customFormat="1" x14ac:dyDescent="0.45">
      <c r="A152" s="10" t="s">
        <v>43</v>
      </c>
      <c r="B152" s="41"/>
      <c r="C152" s="61">
        <f>SUM(C153:C159)</f>
        <v>37300</v>
      </c>
      <c r="D152" s="38">
        <f t="shared" si="9"/>
        <v>1554.1666666666667</v>
      </c>
      <c r="E152" s="38">
        <f t="shared" si="10"/>
        <v>3502.3474178403753</v>
      </c>
      <c r="F152" s="38">
        <f t="shared" si="11"/>
        <v>145.93114241001564</v>
      </c>
    </row>
    <row r="153" spans="1:6" x14ac:dyDescent="0.45">
      <c r="A153" s="7" t="s">
        <v>6</v>
      </c>
      <c r="B153" s="38"/>
      <c r="C153" s="61">
        <v>0</v>
      </c>
      <c r="D153" s="38">
        <f t="shared" si="9"/>
        <v>0</v>
      </c>
      <c r="E153" s="38">
        <f t="shared" si="10"/>
        <v>0</v>
      </c>
      <c r="F153" s="38">
        <f t="shared" si="11"/>
        <v>0</v>
      </c>
    </row>
    <row r="154" spans="1:6" x14ac:dyDescent="0.45">
      <c r="A154" s="7" t="s">
        <v>7</v>
      </c>
      <c r="B154" s="38"/>
      <c r="C154" s="61">
        <v>0</v>
      </c>
      <c r="D154" s="38">
        <f t="shared" si="9"/>
        <v>0</v>
      </c>
      <c r="E154" s="38">
        <f t="shared" si="10"/>
        <v>0</v>
      </c>
      <c r="F154" s="38">
        <f t="shared" si="11"/>
        <v>0</v>
      </c>
    </row>
    <row r="155" spans="1:6" x14ac:dyDescent="0.45">
      <c r="A155" s="7" t="s">
        <v>9</v>
      </c>
      <c r="B155" s="38"/>
      <c r="C155" s="61">
        <v>0</v>
      </c>
      <c r="D155" s="38">
        <f t="shared" si="9"/>
        <v>0</v>
      </c>
      <c r="E155" s="38">
        <f t="shared" si="10"/>
        <v>0</v>
      </c>
      <c r="F155" s="38">
        <f t="shared" si="11"/>
        <v>0</v>
      </c>
    </row>
    <row r="156" spans="1:6" x14ac:dyDescent="0.45">
      <c r="A156" s="7" t="s">
        <v>8</v>
      </c>
      <c r="B156" s="38"/>
      <c r="C156" s="61">
        <v>0</v>
      </c>
      <c r="D156" s="38">
        <f t="shared" si="9"/>
        <v>0</v>
      </c>
      <c r="E156" s="38">
        <f t="shared" si="10"/>
        <v>0</v>
      </c>
      <c r="F156" s="38">
        <f t="shared" si="11"/>
        <v>0</v>
      </c>
    </row>
    <row r="157" spans="1:6" x14ac:dyDescent="0.45">
      <c r="A157" s="7" t="s">
        <v>10</v>
      </c>
      <c r="B157" s="38"/>
      <c r="C157" s="61">
        <v>0</v>
      </c>
      <c r="D157" s="38">
        <f t="shared" si="9"/>
        <v>0</v>
      </c>
      <c r="E157" s="38">
        <f t="shared" si="10"/>
        <v>0</v>
      </c>
      <c r="F157" s="38">
        <f t="shared" si="11"/>
        <v>0</v>
      </c>
    </row>
    <row r="158" spans="1:6" x14ac:dyDescent="0.45">
      <c r="A158" s="7" t="s">
        <v>11</v>
      </c>
      <c r="B158" s="38"/>
      <c r="C158" s="61">
        <v>37300</v>
      </c>
      <c r="D158" s="38">
        <f t="shared" si="9"/>
        <v>1554.1666666666667</v>
      </c>
      <c r="E158" s="38">
        <f t="shared" si="10"/>
        <v>3502.3474178403753</v>
      </c>
      <c r="F158" s="38">
        <f t="shared" si="11"/>
        <v>145.93114241001564</v>
      </c>
    </row>
    <row r="159" spans="1:6" x14ac:dyDescent="0.45">
      <c r="A159" s="7" t="s">
        <v>25</v>
      </c>
      <c r="B159" s="38"/>
      <c r="C159" s="61">
        <v>0</v>
      </c>
      <c r="D159" s="38">
        <f t="shared" si="9"/>
        <v>0</v>
      </c>
      <c r="E159" s="38">
        <f t="shared" si="10"/>
        <v>0</v>
      </c>
      <c r="F159" s="38">
        <f t="shared" si="11"/>
        <v>0</v>
      </c>
    </row>
    <row r="160" spans="1:6" x14ac:dyDescent="0.45">
      <c r="A160" s="4" t="s">
        <v>39</v>
      </c>
      <c r="B160" s="36"/>
      <c r="C160" s="60">
        <f>C161+C162+C163</f>
        <v>935.66217700000004</v>
      </c>
      <c r="D160" s="36">
        <f t="shared" si="9"/>
        <v>38.985924041666671</v>
      </c>
      <c r="E160" s="36">
        <f t="shared" si="10"/>
        <v>87.855603474178409</v>
      </c>
      <c r="F160" s="36">
        <f t="shared" si="11"/>
        <v>3.6606501447574336</v>
      </c>
    </row>
    <row r="161" spans="1:6" x14ac:dyDescent="0.45">
      <c r="A161" s="5" t="s">
        <v>3</v>
      </c>
      <c r="B161" s="38"/>
      <c r="C161" s="61"/>
      <c r="D161" s="38">
        <f t="shared" si="9"/>
        <v>0</v>
      </c>
      <c r="E161" s="38">
        <f t="shared" si="10"/>
        <v>0</v>
      </c>
      <c r="F161" s="38">
        <f t="shared" si="11"/>
        <v>0</v>
      </c>
    </row>
    <row r="162" spans="1:6" x14ac:dyDescent="0.45">
      <c r="A162" s="42" t="s">
        <v>28</v>
      </c>
      <c r="B162" s="38"/>
      <c r="C162" s="61">
        <v>1.613</v>
      </c>
      <c r="D162" s="38">
        <f t="shared" si="9"/>
        <v>6.7208333333333328E-2</v>
      </c>
      <c r="E162" s="38">
        <f t="shared" si="10"/>
        <v>0.15145539906103286</v>
      </c>
      <c r="F162" s="38">
        <f t="shared" si="11"/>
        <v>6.3106416275430363E-3</v>
      </c>
    </row>
    <row r="163" spans="1:6" x14ac:dyDescent="0.45">
      <c r="A163" s="10" t="s">
        <v>43</v>
      </c>
      <c r="B163" s="38"/>
      <c r="C163" s="61">
        <f>SUM(C164:C168)</f>
        <v>934.04917699999999</v>
      </c>
      <c r="D163" s="38">
        <f t="shared" si="9"/>
        <v>38.91871570833333</v>
      </c>
      <c r="E163" s="38">
        <f t="shared" si="10"/>
        <v>87.704148075117374</v>
      </c>
      <c r="F163" s="38">
        <f t="shared" si="11"/>
        <v>3.6543395031298904</v>
      </c>
    </row>
    <row r="164" spans="1:6" x14ac:dyDescent="0.45">
      <c r="A164" s="7" t="s">
        <v>6</v>
      </c>
      <c r="B164" s="38"/>
      <c r="C164" s="61"/>
      <c r="D164" s="38">
        <f t="shared" si="9"/>
        <v>0</v>
      </c>
      <c r="E164" s="38">
        <f t="shared" si="10"/>
        <v>0</v>
      </c>
      <c r="F164" s="38">
        <f t="shared" si="11"/>
        <v>0</v>
      </c>
    </row>
    <row r="165" spans="1:6" x14ac:dyDescent="0.45">
      <c r="A165" s="7" t="s">
        <v>7</v>
      </c>
      <c r="B165" s="38"/>
      <c r="C165" s="61"/>
      <c r="D165" s="38">
        <f t="shared" si="9"/>
        <v>0</v>
      </c>
      <c r="E165" s="38">
        <f t="shared" si="10"/>
        <v>0</v>
      </c>
      <c r="F165" s="38">
        <f t="shared" si="11"/>
        <v>0</v>
      </c>
    </row>
    <row r="166" spans="1:6" x14ac:dyDescent="0.45">
      <c r="A166" s="7" t="s">
        <v>10</v>
      </c>
      <c r="B166" s="38"/>
      <c r="C166" s="61"/>
      <c r="D166" s="38">
        <f t="shared" si="9"/>
        <v>0</v>
      </c>
      <c r="E166" s="38">
        <f t="shared" si="10"/>
        <v>0</v>
      </c>
      <c r="F166" s="38">
        <f t="shared" si="11"/>
        <v>0</v>
      </c>
    </row>
    <row r="167" spans="1:6" x14ac:dyDescent="0.45">
      <c r="A167" s="7" t="s">
        <v>11</v>
      </c>
      <c r="B167" s="38"/>
      <c r="C167" s="61">
        <v>934.04917699999999</v>
      </c>
      <c r="D167" s="38">
        <f t="shared" si="9"/>
        <v>38.91871570833333</v>
      </c>
      <c r="E167" s="38">
        <f t="shared" si="10"/>
        <v>87.704148075117374</v>
      </c>
      <c r="F167" s="38">
        <f t="shared" si="11"/>
        <v>3.6543395031298904</v>
      </c>
    </row>
    <row r="168" spans="1:6" x14ac:dyDescent="0.45">
      <c r="A168" s="7" t="s">
        <v>25</v>
      </c>
      <c r="B168" s="38"/>
      <c r="C168" s="61"/>
      <c r="D168" s="38">
        <f t="shared" si="9"/>
        <v>0</v>
      </c>
      <c r="E168" s="38">
        <f t="shared" si="10"/>
        <v>0</v>
      </c>
      <c r="F168" s="38">
        <f t="shared" si="11"/>
        <v>0</v>
      </c>
    </row>
    <row r="169" spans="1:6" x14ac:dyDescent="0.45">
      <c r="A169" s="4" t="s">
        <v>40</v>
      </c>
      <c r="B169" s="36"/>
      <c r="C169" s="60">
        <f>C170+C171</f>
        <v>609.844469</v>
      </c>
      <c r="D169" s="36">
        <f t="shared" si="9"/>
        <v>25.410186208333332</v>
      </c>
      <c r="E169" s="36">
        <f t="shared" si="10"/>
        <v>57.262391455399062</v>
      </c>
      <c r="F169" s="36">
        <f t="shared" si="11"/>
        <v>2.3859329773082942</v>
      </c>
    </row>
    <row r="170" spans="1:6" x14ac:dyDescent="0.45">
      <c r="A170" s="5" t="s">
        <v>3</v>
      </c>
      <c r="B170" s="38"/>
      <c r="C170" s="61"/>
      <c r="D170" s="38">
        <f t="shared" si="9"/>
        <v>0</v>
      </c>
      <c r="E170" s="38">
        <f t="shared" si="10"/>
        <v>0</v>
      </c>
      <c r="F170" s="38">
        <f t="shared" si="11"/>
        <v>0</v>
      </c>
    </row>
    <row r="171" spans="1:6" x14ac:dyDescent="0.45">
      <c r="A171" s="10" t="s">
        <v>43</v>
      </c>
      <c r="B171" s="38"/>
      <c r="C171" s="61">
        <f>SUM(C172:C176)</f>
        <v>609.844469</v>
      </c>
      <c r="D171" s="38">
        <f t="shared" si="9"/>
        <v>25.410186208333332</v>
      </c>
      <c r="E171" s="38">
        <f t="shared" si="10"/>
        <v>57.262391455399062</v>
      </c>
      <c r="F171" s="38">
        <f t="shared" si="11"/>
        <v>2.3859329773082942</v>
      </c>
    </row>
    <row r="172" spans="1:6" x14ac:dyDescent="0.45">
      <c r="A172" s="7" t="s">
        <v>6</v>
      </c>
      <c r="B172" s="38"/>
      <c r="C172" s="61"/>
      <c r="D172" s="38">
        <f t="shared" si="9"/>
        <v>0</v>
      </c>
      <c r="E172" s="38">
        <f t="shared" si="10"/>
        <v>0</v>
      </c>
      <c r="F172" s="38">
        <f t="shared" si="11"/>
        <v>0</v>
      </c>
    </row>
    <row r="173" spans="1:6" x14ac:dyDescent="0.45">
      <c r="A173" s="7" t="s">
        <v>7</v>
      </c>
      <c r="B173" s="38"/>
      <c r="C173" s="61">
        <v>6.4632649999999998</v>
      </c>
      <c r="D173" s="38">
        <f t="shared" si="9"/>
        <v>0.26930270833333331</v>
      </c>
      <c r="E173" s="38">
        <f t="shared" si="10"/>
        <v>0.6068793427230047</v>
      </c>
      <c r="F173" s="38">
        <f t="shared" si="11"/>
        <v>2.5286639280125197E-2</v>
      </c>
    </row>
    <row r="174" spans="1:6" x14ac:dyDescent="0.45">
      <c r="A174" s="7" t="s">
        <v>10</v>
      </c>
      <c r="B174" s="38"/>
      <c r="C174" s="61"/>
      <c r="D174" s="38">
        <f t="shared" si="9"/>
        <v>0</v>
      </c>
      <c r="E174" s="38">
        <f t="shared" si="10"/>
        <v>0</v>
      </c>
      <c r="F174" s="38">
        <f t="shared" si="11"/>
        <v>0</v>
      </c>
    </row>
    <row r="175" spans="1:6" x14ac:dyDescent="0.45">
      <c r="A175" s="7" t="s">
        <v>11</v>
      </c>
      <c r="B175" s="38"/>
      <c r="C175" s="61">
        <v>603.38120400000003</v>
      </c>
      <c r="D175" s="38">
        <f t="shared" si="9"/>
        <v>25.140883500000001</v>
      </c>
      <c r="E175" s="38">
        <f t="shared" si="10"/>
        <v>56.655512112676057</v>
      </c>
      <c r="F175" s="38">
        <f t="shared" si="11"/>
        <v>2.360646338028169</v>
      </c>
    </row>
    <row r="176" spans="1:6" x14ac:dyDescent="0.45">
      <c r="A176" s="7" t="s">
        <v>25</v>
      </c>
      <c r="B176" s="38"/>
      <c r="C176" s="61"/>
      <c r="D176" s="38">
        <f t="shared" si="9"/>
        <v>0</v>
      </c>
      <c r="E176" s="38">
        <f t="shared" si="10"/>
        <v>0</v>
      </c>
      <c r="F176" s="38">
        <f t="shared" si="11"/>
        <v>0</v>
      </c>
    </row>
    <row r="177" spans="1:6" x14ac:dyDescent="0.45">
      <c r="A177" s="2" t="s">
        <v>14</v>
      </c>
      <c r="B177" s="22"/>
      <c r="C177" s="22"/>
      <c r="D177" s="22"/>
      <c r="E177" s="22"/>
      <c r="F177" s="22"/>
    </row>
    <row r="178" spans="1:6" x14ac:dyDescent="0.45">
      <c r="A178" s="3" t="s">
        <v>32</v>
      </c>
      <c r="B178" s="35"/>
      <c r="C178" s="59">
        <f>C179+C192+C205+C218+C227</f>
        <v>685279.64815100003</v>
      </c>
      <c r="D178" s="35">
        <f t="shared" ref="D178:D203" si="12">C178/24</f>
        <v>28553.318672958336</v>
      </c>
      <c r="E178" s="35">
        <f>C178/10.65</f>
        <v>64345.506868638498</v>
      </c>
      <c r="F178" s="35">
        <f>E178/24</f>
        <v>2681.0627861932708</v>
      </c>
    </row>
    <row r="179" spans="1:6" x14ac:dyDescent="0.45">
      <c r="A179" s="4" t="s">
        <v>37</v>
      </c>
      <c r="B179" s="36"/>
      <c r="C179" s="60">
        <f>SUM(C180:C184)</f>
        <v>359676</v>
      </c>
      <c r="D179" s="36">
        <f t="shared" si="12"/>
        <v>14986.5</v>
      </c>
      <c r="E179" s="36">
        <f t="shared" ref="E179:E203" si="13">C179/10.65</f>
        <v>33772.394366197179</v>
      </c>
      <c r="F179" s="36">
        <f t="shared" ref="F179:F203" si="14">E179/24</f>
        <v>1407.1830985915492</v>
      </c>
    </row>
    <row r="180" spans="1:6" s="6" customFormat="1" x14ac:dyDescent="0.45">
      <c r="A180" s="5" t="s">
        <v>3</v>
      </c>
      <c r="B180" s="39"/>
      <c r="C180" s="61">
        <v>203000</v>
      </c>
      <c r="D180" s="38">
        <f t="shared" si="12"/>
        <v>8458.3333333333339</v>
      </c>
      <c r="E180" s="38">
        <f t="shared" si="13"/>
        <v>19061.032863849763</v>
      </c>
      <c r="F180" s="38">
        <f t="shared" si="14"/>
        <v>794.20970266040683</v>
      </c>
    </row>
    <row r="181" spans="1:6" x14ac:dyDescent="0.45">
      <c r="A181" s="7" t="s">
        <v>4</v>
      </c>
      <c r="B181" s="38"/>
      <c r="C181" s="61">
        <v>15576</v>
      </c>
      <c r="D181" s="38">
        <f t="shared" si="12"/>
        <v>649</v>
      </c>
      <c r="E181" s="38">
        <f t="shared" si="13"/>
        <v>1462.5352112676055</v>
      </c>
      <c r="F181" s="38">
        <f t="shared" si="14"/>
        <v>60.938967136150232</v>
      </c>
    </row>
    <row r="182" spans="1:6" x14ac:dyDescent="0.45">
      <c r="A182" s="7" t="s">
        <v>5</v>
      </c>
      <c r="B182" s="43"/>
      <c r="C182" s="61">
        <v>0</v>
      </c>
      <c r="D182" s="38">
        <f t="shared" si="12"/>
        <v>0</v>
      </c>
      <c r="E182" s="38">
        <f t="shared" si="13"/>
        <v>0</v>
      </c>
      <c r="F182" s="38">
        <f t="shared" si="14"/>
        <v>0</v>
      </c>
    </row>
    <row r="183" spans="1:6" s="9" customFormat="1" x14ac:dyDescent="0.45">
      <c r="A183" s="8" t="s">
        <v>28</v>
      </c>
      <c r="B183" s="40"/>
      <c r="C183" s="61">
        <v>1100</v>
      </c>
      <c r="D183" s="38">
        <f t="shared" si="12"/>
        <v>45.833333333333336</v>
      </c>
      <c r="E183" s="38">
        <f t="shared" si="13"/>
        <v>103.28638497652582</v>
      </c>
      <c r="F183" s="38">
        <f t="shared" si="14"/>
        <v>4.3035993740219096</v>
      </c>
    </row>
    <row r="184" spans="1:6" s="11" customFormat="1" x14ac:dyDescent="0.45">
      <c r="A184" s="10" t="s">
        <v>43</v>
      </c>
      <c r="B184" s="41"/>
      <c r="C184" s="61">
        <f>SUM(C185:C191)</f>
        <v>140000</v>
      </c>
      <c r="D184" s="38">
        <f t="shared" si="12"/>
        <v>5833.333333333333</v>
      </c>
      <c r="E184" s="38">
        <f t="shared" si="13"/>
        <v>13145.539906103286</v>
      </c>
      <c r="F184" s="38">
        <f t="shared" si="14"/>
        <v>547.73082942097028</v>
      </c>
    </row>
    <row r="185" spans="1:6" x14ac:dyDescent="0.45">
      <c r="A185" s="7" t="s">
        <v>6</v>
      </c>
      <c r="B185" s="44">
        <v>78084</v>
      </c>
      <c r="C185" s="61">
        <v>43000</v>
      </c>
      <c r="D185" s="38">
        <f t="shared" si="12"/>
        <v>1791.6666666666667</v>
      </c>
      <c r="E185" s="38">
        <f t="shared" si="13"/>
        <v>4037.5586854460093</v>
      </c>
      <c r="F185" s="38">
        <f t="shared" si="14"/>
        <v>168.23161189358373</v>
      </c>
    </row>
    <row r="186" spans="1:6" x14ac:dyDescent="0.45">
      <c r="A186" s="7" t="s">
        <v>7</v>
      </c>
      <c r="B186" s="44">
        <v>27449</v>
      </c>
      <c r="C186" s="61">
        <v>10000</v>
      </c>
      <c r="D186" s="38">
        <f t="shared" si="12"/>
        <v>416.66666666666669</v>
      </c>
      <c r="E186" s="38">
        <f t="shared" si="13"/>
        <v>938.96713615023475</v>
      </c>
      <c r="F186" s="38">
        <f t="shared" si="14"/>
        <v>39.123630672926446</v>
      </c>
    </row>
    <row r="187" spans="1:6" x14ac:dyDescent="0.45">
      <c r="A187" s="7" t="s">
        <v>9</v>
      </c>
      <c r="B187" s="44">
        <v>0</v>
      </c>
      <c r="C187" s="61">
        <v>0</v>
      </c>
      <c r="D187" s="38">
        <f t="shared" si="12"/>
        <v>0</v>
      </c>
      <c r="E187" s="38">
        <f t="shared" si="13"/>
        <v>0</v>
      </c>
      <c r="F187" s="38">
        <f t="shared" si="14"/>
        <v>0</v>
      </c>
    </row>
    <row r="188" spans="1:6" x14ac:dyDescent="0.45">
      <c r="A188" s="7" t="s">
        <v>8</v>
      </c>
      <c r="B188" s="44">
        <v>0</v>
      </c>
      <c r="C188" s="61">
        <v>0</v>
      </c>
      <c r="D188" s="38">
        <f t="shared" si="12"/>
        <v>0</v>
      </c>
      <c r="E188" s="38">
        <f t="shared" si="13"/>
        <v>0</v>
      </c>
      <c r="F188" s="38">
        <f t="shared" si="14"/>
        <v>0</v>
      </c>
    </row>
    <row r="189" spans="1:6" x14ac:dyDescent="0.45">
      <c r="A189" s="7" t="s">
        <v>10</v>
      </c>
      <c r="B189" s="44">
        <v>202095.6</v>
      </c>
      <c r="C189" s="61">
        <v>0</v>
      </c>
      <c r="D189" s="38">
        <f t="shared" si="12"/>
        <v>0</v>
      </c>
      <c r="E189" s="38">
        <f t="shared" si="13"/>
        <v>0</v>
      </c>
      <c r="F189" s="38">
        <f t="shared" si="14"/>
        <v>0</v>
      </c>
    </row>
    <row r="190" spans="1:6" x14ac:dyDescent="0.45">
      <c r="A190" s="7" t="s">
        <v>11</v>
      </c>
      <c r="B190" s="44">
        <v>157937</v>
      </c>
      <c r="C190" s="61">
        <v>87000</v>
      </c>
      <c r="D190" s="38">
        <f t="shared" si="12"/>
        <v>3625</v>
      </c>
      <c r="E190" s="38">
        <f t="shared" si="13"/>
        <v>8169.0140845070418</v>
      </c>
      <c r="F190" s="38">
        <f t="shared" si="14"/>
        <v>340.3755868544601</v>
      </c>
    </row>
    <row r="191" spans="1:6" x14ac:dyDescent="0.45">
      <c r="A191" s="7" t="s">
        <v>25</v>
      </c>
      <c r="B191" s="44">
        <v>21623</v>
      </c>
      <c r="C191" s="61">
        <v>0</v>
      </c>
      <c r="D191" s="38">
        <f t="shared" si="12"/>
        <v>0</v>
      </c>
      <c r="E191" s="38">
        <f t="shared" si="13"/>
        <v>0</v>
      </c>
      <c r="F191" s="38">
        <f t="shared" si="14"/>
        <v>0</v>
      </c>
    </row>
    <row r="192" spans="1:6" x14ac:dyDescent="0.45">
      <c r="A192" s="4" t="s">
        <v>34</v>
      </c>
      <c r="B192" s="36"/>
      <c r="C192" s="60">
        <f>SUM(C193:C197)</f>
        <v>126600</v>
      </c>
      <c r="D192" s="36">
        <f t="shared" si="12"/>
        <v>5275</v>
      </c>
      <c r="E192" s="36">
        <f t="shared" si="13"/>
        <v>11887.323943661971</v>
      </c>
      <c r="F192" s="36">
        <f t="shared" si="14"/>
        <v>495.30516431924883</v>
      </c>
    </row>
    <row r="193" spans="1:6" s="6" customFormat="1" x14ac:dyDescent="0.45">
      <c r="A193" s="5" t="s">
        <v>3</v>
      </c>
      <c r="B193" s="39"/>
      <c r="C193" s="61">
        <v>500</v>
      </c>
      <c r="D193" s="38">
        <f t="shared" si="12"/>
        <v>20.833333333333332</v>
      </c>
      <c r="E193" s="38">
        <f t="shared" si="13"/>
        <v>46.948356807511736</v>
      </c>
      <c r="F193" s="38">
        <f t="shared" si="14"/>
        <v>1.9561815336463224</v>
      </c>
    </row>
    <row r="194" spans="1:6" x14ac:dyDescent="0.45">
      <c r="A194" s="7" t="s">
        <v>4</v>
      </c>
      <c r="B194" s="38"/>
      <c r="C194" s="61">
        <v>0</v>
      </c>
      <c r="D194" s="38">
        <f t="shared" si="12"/>
        <v>0</v>
      </c>
      <c r="E194" s="38">
        <f t="shared" si="13"/>
        <v>0</v>
      </c>
      <c r="F194" s="38">
        <f t="shared" si="14"/>
        <v>0</v>
      </c>
    </row>
    <row r="195" spans="1:6" x14ac:dyDescent="0.45">
      <c r="A195" s="7" t="s">
        <v>5</v>
      </c>
      <c r="B195" s="38"/>
      <c r="C195" s="61">
        <v>0</v>
      </c>
      <c r="D195" s="38">
        <f t="shared" si="12"/>
        <v>0</v>
      </c>
      <c r="E195" s="38">
        <f t="shared" si="13"/>
        <v>0</v>
      </c>
      <c r="F195" s="38">
        <f t="shared" si="14"/>
        <v>0</v>
      </c>
    </row>
    <row r="196" spans="1:6" s="9" customFormat="1" x14ac:dyDescent="0.45">
      <c r="A196" s="8" t="s">
        <v>28</v>
      </c>
      <c r="B196" s="40"/>
      <c r="C196" s="61">
        <v>117500</v>
      </c>
      <c r="D196" s="38">
        <f t="shared" si="12"/>
        <v>4895.833333333333</v>
      </c>
      <c r="E196" s="38">
        <f t="shared" si="13"/>
        <v>11032.863849765257</v>
      </c>
      <c r="F196" s="38">
        <f t="shared" si="14"/>
        <v>459.70266040688574</v>
      </c>
    </row>
    <row r="197" spans="1:6" s="11" customFormat="1" x14ac:dyDescent="0.45">
      <c r="A197" s="10" t="s">
        <v>43</v>
      </c>
      <c r="B197" s="41"/>
      <c r="C197" s="61">
        <f>SUM(C198:C203)</f>
        <v>8600</v>
      </c>
      <c r="D197" s="38">
        <f t="shared" si="12"/>
        <v>358.33333333333331</v>
      </c>
      <c r="E197" s="38">
        <f t="shared" si="13"/>
        <v>807.5117370892018</v>
      </c>
      <c r="F197" s="38">
        <f t="shared" si="14"/>
        <v>33.646322378716739</v>
      </c>
    </row>
    <row r="198" spans="1:6" x14ac:dyDescent="0.45">
      <c r="A198" s="7" t="s">
        <v>6</v>
      </c>
      <c r="B198" s="38"/>
      <c r="C198" s="61">
        <v>3600</v>
      </c>
      <c r="D198" s="38">
        <f t="shared" si="12"/>
        <v>150</v>
      </c>
      <c r="E198" s="38">
        <f t="shared" si="13"/>
        <v>338.02816901408448</v>
      </c>
      <c r="F198" s="38">
        <f t="shared" si="14"/>
        <v>14.08450704225352</v>
      </c>
    </row>
    <row r="199" spans="1:6" x14ac:dyDescent="0.45">
      <c r="A199" s="7" t="s">
        <v>7</v>
      </c>
      <c r="B199" s="38"/>
      <c r="C199" s="61">
        <v>0</v>
      </c>
      <c r="D199" s="38">
        <f t="shared" si="12"/>
        <v>0</v>
      </c>
      <c r="E199" s="38">
        <f t="shared" si="13"/>
        <v>0</v>
      </c>
      <c r="F199" s="38">
        <f t="shared" si="14"/>
        <v>0</v>
      </c>
    </row>
    <row r="200" spans="1:6" x14ac:dyDescent="0.45">
      <c r="A200" s="7" t="s">
        <v>9</v>
      </c>
      <c r="B200" s="38"/>
      <c r="C200" s="61">
        <v>0</v>
      </c>
      <c r="D200" s="38">
        <f t="shared" si="12"/>
        <v>0</v>
      </c>
      <c r="E200" s="38">
        <f t="shared" si="13"/>
        <v>0</v>
      </c>
      <c r="F200" s="38">
        <f t="shared" si="14"/>
        <v>0</v>
      </c>
    </row>
    <row r="201" spans="1:6" x14ac:dyDescent="0.45">
      <c r="A201" s="7" t="s">
        <v>8</v>
      </c>
      <c r="B201" s="38"/>
      <c r="C201" s="61">
        <v>0</v>
      </c>
      <c r="D201" s="38">
        <f t="shared" si="12"/>
        <v>0</v>
      </c>
      <c r="E201" s="38">
        <f t="shared" si="13"/>
        <v>0</v>
      </c>
      <c r="F201" s="38">
        <f t="shared" si="14"/>
        <v>0</v>
      </c>
    </row>
    <row r="202" spans="1:6" x14ac:dyDescent="0.45">
      <c r="A202" s="7" t="s">
        <v>10</v>
      </c>
      <c r="B202" s="38"/>
      <c r="C202" s="61">
        <v>0</v>
      </c>
      <c r="D202" s="38">
        <f t="shared" si="12"/>
        <v>0</v>
      </c>
      <c r="E202" s="38">
        <f t="shared" si="13"/>
        <v>0</v>
      </c>
      <c r="F202" s="38">
        <f t="shared" si="14"/>
        <v>0</v>
      </c>
    </row>
    <row r="203" spans="1:6" x14ac:dyDescent="0.45">
      <c r="A203" s="7" t="s">
        <v>11</v>
      </c>
      <c r="B203" s="38"/>
      <c r="C203" s="61">
        <v>5000</v>
      </c>
      <c r="D203" s="38">
        <f t="shared" si="12"/>
        <v>208.33333333333334</v>
      </c>
      <c r="E203" s="38">
        <f t="shared" si="13"/>
        <v>469.48356807511738</v>
      </c>
      <c r="F203" s="38">
        <f t="shared" si="14"/>
        <v>19.561815336463223</v>
      </c>
    </row>
    <row r="204" spans="1:6" x14ac:dyDescent="0.45">
      <c r="A204" s="7" t="s">
        <v>25</v>
      </c>
      <c r="B204" s="38"/>
      <c r="C204" s="61">
        <v>0</v>
      </c>
      <c r="D204" s="38"/>
      <c r="E204" s="38"/>
      <c r="F204" s="38"/>
    </row>
    <row r="205" spans="1:6" x14ac:dyDescent="0.45">
      <c r="A205" s="4" t="s">
        <v>38</v>
      </c>
      <c r="B205" s="36"/>
      <c r="C205" s="60">
        <f>SUM(C206:C210)</f>
        <v>191400</v>
      </c>
      <c r="D205" s="36">
        <f t="shared" ref="D205:D216" si="15">C205/24</f>
        <v>7975</v>
      </c>
      <c r="E205" s="36">
        <f t="shared" ref="E205:E216" si="16">C205/10.65</f>
        <v>17971.830985915491</v>
      </c>
      <c r="F205" s="36">
        <f t="shared" ref="F205:F216" si="17">E205/24</f>
        <v>748.82629107981211</v>
      </c>
    </row>
    <row r="206" spans="1:6" s="6" customFormat="1" x14ac:dyDescent="0.45">
      <c r="A206" s="5" t="s">
        <v>3</v>
      </c>
      <c r="B206" s="39"/>
      <c r="C206" s="61">
        <v>8500</v>
      </c>
      <c r="D206" s="38">
        <f t="shared" si="15"/>
        <v>354.16666666666669</v>
      </c>
      <c r="E206" s="38">
        <f t="shared" si="16"/>
        <v>798.12206572769946</v>
      </c>
      <c r="F206" s="38">
        <f t="shared" si="17"/>
        <v>33.255086071987478</v>
      </c>
    </row>
    <row r="207" spans="1:6" x14ac:dyDescent="0.45">
      <c r="A207" s="7" t="s">
        <v>4</v>
      </c>
      <c r="B207" s="38"/>
      <c r="C207" s="61">
        <v>0</v>
      </c>
      <c r="D207" s="38">
        <f t="shared" si="15"/>
        <v>0</v>
      </c>
      <c r="E207" s="38">
        <f t="shared" si="16"/>
        <v>0</v>
      </c>
      <c r="F207" s="38">
        <f t="shared" si="17"/>
        <v>0</v>
      </c>
    </row>
    <row r="208" spans="1:6" x14ac:dyDescent="0.45">
      <c r="A208" s="7" t="s">
        <v>5</v>
      </c>
      <c r="B208" s="38"/>
      <c r="C208" s="61">
        <v>0</v>
      </c>
      <c r="D208" s="38">
        <f t="shared" si="15"/>
        <v>0</v>
      </c>
      <c r="E208" s="38">
        <f t="shared" si="16"/>
        <v>0</v>
      </c>
      <c r="F208" s="38">
        <f t="shared" si="17"/>
        <v>0</v>
      </c>
    </row>
    <row r="209" spans="1:6" s="9" customFormat="1" x14ac:dyDescent="0.45">
      <c r="A209" s="8" t="s">
        <v>28</v>
      </c>
      <c r="B209" s="40"/>
      <c r="C209" s="61">
        <v>142500</v>
      </c>
      <c r="D209" s="38">
        <f t="shared" si="15"/>
        <v>5937.5</v>
      </c>
      <c r="E209" s="38">
        <f t="shared" si="16"/>
        <v>13380.281690140844</v>
      </c>
      <c r="F209" s="38">
        <f t="shared" si="17"/>
        <v>557.5117370892018</v>
      </c>
    </row>
    <row r="210" spans="1:6" s="11" customFormat="1" x14ac:dyDescent="0.45">
      <c r="A210" s="10" t="s">
        <v>43</v>
      </c>
      <c r="B210" s="41"/>
      <c r="C210" s="61">
        <f>SUM(C211:C216)</f>
        <v>40400</v>
      </c>
      <c r="D210" s="38">
        <f t="shared" si="15"/>
        <v>1683.3333333333333</v>
      </c>
      <c r="E210" s="38">
        <f t="shared" si="16"/>
        <v>3793.4272300469484</v>
      </c>
      <c r="F210" s="38">
        <f t="shared" si="17"/>
        <v>158.05946791862286</v>
      </c>
    </row>
    <row r="211" spans="1:6" x14ac:dyDescent="0.45">
      <c r="A211" s="7" t="s">
        <v>6</v>
      </c>
      <c r="B211" s="38"/>
      <c r="C211" s="61">
        <v>0</v>
      </c>
      <c r="D211" s="38">
        <f t="shared" si="15"/>
        <v>0</v>
      </c>
      <c r="E211" s="38">
        <f t="shared" si="16"/>
        <v>0</v>
      </c>
      <c r="F211" s="38">
        <f t="shared" si="17"/>
        <v>0</v>
      </c>
    </row>
    <row r="212" spans="1:6" x14ac:dyDescent="0.45">
      <c r="A212" s="7" t="s">
        <v>7</v>
      </c>
      <c r="B212" s="38"/>
      <c r="C212" s="61">
        <v>0</v>
      </c>
      <c r="D212" s="38">
        <f t="shared" si="15"/>
        <v>0</v>
      </c>
      <c r="E212" s="38">
        <f t="shared" si="16"/>
        <v>0</v>
      </c>
      <c r="F212" s="38">
        <f t="shared" si="17"/>
        <v>0</v>
      </c>
    </row>
    <row r="213" spans="1:6" x14ac:dyDescent="0.45">
      <c r="A213" s="7" t="s">
        <v>9</v>
      </c>
      <c r="B213" s="38"/>
      <c r="C213" s="61">
        <v>0</v>
      </c>
      <c r="D213" s="38">
        <f t="shared" si="15"/>
        <v>0</v>
      </c>
      <c r="E213" s="38">
        <f t="shared" si="16"/>
        <v>0</v>
      </c>
      <c r="F213" s="38">
        <f t="shared" si="17"/>
        <v>0</v>
      </c>
    </row>
    <row r="214" spans="1:6" x14ac:dyDescent="0.45">
      <c r="A214" s="7" t="s">
        <v>8</v>
      </c>
      <c r="B214" s="38"/>
      <c r="C214" s="61">
        <v>0</v>
      </c>
      <c r="D214" s="38">
        <f t="shared" si="15"/>
        <v>0</v>
      </c>
      <c r="E214" s="38">
        <f t="shared" si="16"/>
        <v>0</v>
      </c>
      <c r="F214" s="38">
        <f t="shared" si="17"/>
        <v>0</v>
      </c>
    </row>
    <row r="215" spans="1:6" x14ac:dyDescent="0.45">
      <c r="A215" s="7" t="s">
        <v>10</v>
      </c>
      <c r="B215" s="38"/>
      <c r="C215" s="61">
        <v>0</v>
      </c>
      <c r="D215" s="38">
        <f t="shared" si="15"/>
        <v>0</v>
      </c>
      <c r="E215" s="38">
        <f t="shared" si="16"/>
        <v>0</v>
      </c>
      <c r="F215" s="38">
        <f t="shared" si="17"/>
        <v>0</v>
      </c>
    </row>
    <row r="216" spans="1:6" x14ac:dyDescent="0.45">
      <c r="A216" s="7" t="s">
        <v>11</v>
      </c>
      <c r="B216" s="38"/>
      <c r="C216" s="61">
        <v>40400</v>
      </c>
      <c r="D216" s="38">
        <f t="shared" si="15"/>
        <v>1683.3333333333333</v>
      </c>
      <c r="E216" s="38">
        <f t="shared" si="16"/>
        <v>3793.4272300469484</v>
      </c>
      <c r="F216" s="38">
        <f t="shared" si="17"/>
        <v>158.05946791862286</v>
      </c>
    </row>
    <row r="217" spans="1:6" x14ac:dyDescent="0.45">
      <c r="A217" s="7" t="s">
        <v>25</v>
      </c>
      <c r="B217" s="38"/>
      <c r="C217" s="61">
        <v>0</v>
      </c>
      <c r="D217" s="38"/>
      <c r="E217" s="38"/>
      <c r="F217" s="38"/>
    </row>
    <row r="218" spans="1:6" x14ac:dyDescent="0.45">
      <c r="A218" s="4" t="s">
        <v>39</v>
      </c>
      <c r="B218" s="36"/>
      <c r="C218" s="60">
        <f>C219+C220+C221</f>
        <v>4021.8061299999999</v>
      </c>
      <c r="D218" s="36">
        <f t="shared" ref="D218:D234" si="18">C218/24</f>
        <v>167.57525541666666</v>
      </c>
      <c r="E218" s="36">
        <f t="shared" ref="E218:E234" si="19">C218/10.65</f>
        <v>377.63437840375587</v>
      </c>
      <c r="F218" s="36">
        <f t="shared" ref="F218:F234" si="20">E218/24</f>
        <v>15.734765766823161</v>
      </c>
    </row>
    <row r="219" spans="1:6" x14ac:dyDescent="0.45">
      <c r="A219" s="5" t="s">
        <v>3</v>
      </c>
      <c r="B219" s="38"/>
      <c r="C219" s="61"/>
      <c r="D219" s="38">
        <f t="shared" si="18"/>
        <v>0</v>
      </c>
      <c r="E219" s="38">
        <f t="shared" si="19"/>
        <v>0</v>
      </c>
      <c r="F219" s="38">
        <f t="shared" si="20"/>
        <v>0</v>
      </c>
    </row>
    <row r="220" spans="1:6" x14ac:dyDescent="0.45">
      <c r="A220" s="42" t="s">
        <v>28</v>
      </c>
      <c r="B220" s="38"/>
      <c r="C220" s="61">
        <v>62.103870999999998</v>
      </c>
      <c r="D220" s="38">
        <f t="shared" si="18"/>
        <v>2.5876612916666666</v>
      </c>
      <c r="E220" s="38">
        <f t="shared" si="19"/>
        <v>5.8313493896713613</v>
      </c>
      <c r="F220" s="38">
        <f t="shared" si="20"/>
        <v>0.24297289123630672</v>
      </c>
    </row>
    <row r="221" spans="1:6" x14ac:dyDescent="0.45">
      <c r="A221" s="10" t="s">
        <v>43</v>
      </c>
      <c r="B221" s="38"/>
      <c r="C221" s="61">
        <f>SUM(C222:C226)</f>
        <v>3959.7022590000001</v>
      </c>
      <c r="D221" s="38">
        <f t="shared" si="18"/>
        <v>164.98759412500002</v>
      </c>
      <c r="E221" s="38">
        <f t="shared" si="19"/>
        <v>371.80302901408453</v>
      </c>
      <c r="F221" s="38">
        <f t="shared" si="20"/>
        <v>15.491792875586855</v>
      </c>
    </row>
    <row r="222" spans="1:6" x14ac:dyDescent="0.45">
      <c r="A222" s="7" t="s">
        <v>6</v>
      </c>
      <c r="B222" s="38"/>
      <c r="C222" s="61">
        <v>1949.680098</v>
      </c>
      <c r="D222" s="38">
        <f t="shared" si="18"/>
        <v>81.236670750000002</v>
      </c>
      <c r="E222" s="38">
        <f t="shared" si="19"/>
        <v>183.06855380281689</v>
      </c>
      <c r="F222" s="38">
        <f t="shared" si="20"/>
        <v>7.6278564084507039</v>
      </c>
    </row>
    <row r="223" spans="1:6" x14ac:dyDescent="0.45">
      <c r="A223" s="7" t="s">
        <v>7</v>
      </c>
      <c r="B223" s="38"/>
      <c r="C223" s="61"/>
      <c r="D223" s="38">
        <f t="shared" si="18"/>
        <v>0</v>
      </c>
      <c r="E223" s="38">
        <f t="shared" si="19"/>
        <v>0</v>
      </c>
      <c r="F223" s="38">
        <f t="shared" si="20"/>
        <v>0</v>
      </c>
    </row>
    <row r="224" spans="1:6" x14ac:dyDescent="0.45">
      <c r="A224" s="7" t="s">
        <v>10</v>
      </c>
      <c r="B224" s="38"/>
      <c r="C224" s="61"/>
      <c r="D224" s="38">
        <f t="shared" si="18"/>
        <v>0</v>
      </c>
      <c r="E224" s="38">
        <f t="shared" si="19"/>
        <v>0</v>
      </c>
      <c r="F224" s="38">
        <f t="shared" si="20"/>
        <v>0</v>
      </c>
    </row>
    <row r="225" spans="1:6" x14ac:dyDescent="0.45">
      <c r="A225" s="7" t="s">
        <v>11</v>
      </c>
      <c r="B225" s="38"/>
      <c r="C225" s="61">
        <v>2010.0221610000001</v>
      </c>
      <c r="D225" s="38">
        <f t="shared" si="18"/>
        <v>83.750923374999999</v>
      </c>
      <c r="E225" s="38">
        <f t="shared" si="19"/>
        <v>188.73447521126761</v>
      </c>
      <c r="F225" s="38">
        <f t="shared" si="20"/>
        <v>7.86393646713615</v>
      </c>
    </row>
    <row r="226" spans="1:6" x14ac:dyDescent="0.45">
      <c r="A226" s="7" t="s">
        <v>25</v>
      </c>
      <c r="B226" s="38"/>
      <c r="C226" s="61"/>
      <c r="D226" s="38">
        <f t="shared" si="18"/>
        <v>0</v>
      </c>
      <c r="E226" s="38">
        <f t="shared" si="19"/>
        <v>0</v>
      </c>
      <c r="F226" s="38">
        <f t="shared" si="20"/>
        <v>0</v>
      </c>
    </row>
    <row r="227" spans="1:6" x14ac:dyDescent="0.45">
      <c r="A227" s="4" t="s">
        <v>40</v>
      </c>
      <c r="B227" s="36"/>
      <c r="C227" s="60">
        <f>C228+C229</f>
        <v>3581.8420209999999</v>
      </c>
      <c r="D227" s="36">
        <f t="shared" si="18"/>
        <v>149.24341754166667</v>
      </c>
      <c r="E227" s="36">
        <f t="shared" si="19"/>
        <v>336.32319446009387</v>
      </c>
      <c r="F227" s="36">
        <f t="shared" si="20"/>
        <v>14.013466435837245</v>
      </c>
    </row>
    <row r="228" spans="1:6" x14ac:dyDescent="0.45">
      <c r="A228" s="5" t="s">
        <v>3</v>
      </c>
      <c r="B228" s="38"/>
      <c r="C228" s="61"/>
      <c r="D228" s="38">
        <f t="shared" si="18"/>
        <v>0</v>
      </c>
      <c r="E228" s="38">
        <f t="shared" si="19"/>
        <v>0</v>
      </c>
      <c r="F228" s="38">
        <f t="shared" si="20"/>
        <v>0</v>
      </c>
    </row>
    <row r="229" spans="1:6" x14ac:dyDescent="0.45">
      <c r="A229" s="10" t="s">
        <v>43</v>
      </c>
      <c r="B229" s="38"/>
      <c r="C229" s="61">
        <f>SUM(C230:C234)</f>
        <v>3581.8420209999999</v>
      </c>
      <c r="D229" s="38">
        <f t="shared" si="18"/>
        <v>149.24341754166667</v>
      </c>
      <c r="E229" s="38">
        <f t="shared" si="19"/>
        <v>336.32319446009387</v>
      </c>
      <c r="F229" s="38">
        <f t="shared" si="20"/>
        <v>14.013466435837245</v>
      </c>
    </row>
    <row r="230" spans="1:6" x14ac:dyDescent="0.45">
      <c r="A230" s="7" t="s">
        <v>6</v>
      </c>
      <c r="B230" s="38"/>
      <c r="C230" s="61">
        <v>2503.2991019999999</v>
      </c>
      <c r="D230" s="38">
        <f t="shared" si="18"/>
        <v>104.30412925</v>
      </c>
      <c r="E230" s="38">
        <f t="shared" si="19"/>
        <v>235.05155887323943</v>
      </c>
      <c r="F230" s="38">
        <f t="shared" si="20"/>
        <v>9.7938149530516423</v>
      </c>
    </row>
    <row r="231" spans="1:6" x14ac:dyDescent="0.45">
      <c r="A231" s="7" t="s">
        <v>7</v>
      </c>
      <c r="B231" s="38"/>
      <c r="C231" s="61"/>
      <c r="D231" s="38">
        <f t="shared" si="18"/>
        <v>0</v>
      </c>
      <c r="E231" s="38">
        <f t="shared" si="19"/>
        <v>0</v>
      </c>
      <c r="F231" s="38">
        <f t="shared" si="20"/>
        <v>0</v>
      </c>
    </row>
    <row r="232" spans="1:6" x14ac:dyDescent="0.45">
      <c r="A232" s="7" t="s">
        <v>10</v>
      </c>
      <c r="B232" s="38"/>
      <c r="C232" s="61"/>
      <c r="D232" s="38">
        <f t="shared" si="18"/>
        <v>0</v>
      </c>
      <c r="E232" s="38">
        <f t="shared" si="19"/>
        <v>0</v>
      </c>
      <c r="F232" s="38">
        <f t="shared" si="20"/>
        <v>0</v>
      </c>
    </row>
    <row r="233" spans="1:6" x14ac:dyDescent="0.45">
      <c r="A233" s="7" t="s">
        <v>11</v>
      </c>
      <c r="B233" s="38"/>
      <c r="C233" s="61">
        <v>1078.542919</v>
      </c>
      <c r="D233" s="38">
        <f t="shared" si="18"/>
        <v>44.939288291666664</v>
      </c>
      <c r="E233" s="38">
        <f t="shared" si="19"/>
        <v>101.27163558685446</v>
      </c>
      <c r="F233" s="38">
        <f t="shared" si="20"/>
        <v>4.2196514827856024</v>
      </c>
    </row>
    <row r="234" spans="1:6" x14ac:dyDescent="0.45">
      <c r="A234" s="7" t="s">
        <v>25</v>
      </c>
      <c r="B234" s="38"/>
      <c r="C234" s="61"/>
      <c r="D234" s="38">
        <f t="shared" si="18"/>
        <v>0</v>
      </c>
      <c r="E234" s="38">
        <f t="shared" si="19"/>
        <v>0</v>
      </c>
      <c r="F234" s="38">
        <f t="shared" si="20"/>
        <v>0</v>
      </c>
    </row>
    <row r="235" spans="1:6" x14ac:dyDescent="0.45">
      <c r="A235" s="2" t="s">
        <v>15</v>
      </c>
      <c r="B235" s="22"/>
      <c r="C235" s="22"/>
      <c r="D235" s="22"/>
      <c r="E235" s="22"/>
      <c r="F235" s="22"/>
    </row>
    <row r="236" spans="1:6" x14ac:dyDescent="0.45">
      <c r="A236" s="3" t="s">
        <v>32</v>
      </c>
      <c r="B236" s="35"/>
      <c r="C236" s="59">
        <f>C237+C250+C263+C276+C285</f>
        <v>681268.59164300002</v>
      </c>
      <c r="D236" s="35">
        <f t="shared" ref="D236:D248" si="21">C236/24</f>
        <v>28386.191318458335</v>
      </c>
      <c r="E236" s="35">
        <f>C236/10.65</f>
        <v>63968.881844413147</v>
      </c>
      <c r="F236" s="35">
        <f>E236/24</f>
        <v>2665.3700768505478</v>
      </c>
    </row>
    <row r="237" spans="1:6" x14ac:dyDescent="0.45">
      <c r="A237" s="4" t="s">
        <v>37</v>
      </c>
      <c r="B237" s="36"/>
      <c r="C237" s="60">
        <f>SUM(C238:C242)</f>
        <v>359676</v>
      </c>
      <c r="D237" s="36">
        <f t="shared" si="21"/>
        <v>14986.5</v>
      </c>
      <c r="E237" s="36">
        <f t="shared" ref="E237:E248" si="22">C237/10.65</f>
        <v>33772.394366197179</v>
      </c>
      <c r="F237" s="36">
        <f t="shared" ref="F237:F248" si="23">E237/24</f>
        <v>1407.1830985915492</v>
      </c>
    </row>
    <row r="238" spans="1:6" s="6" customFormat="1" x14ac:dyDescent="0.45">
      <c r="A238" s="5" t="s">
        <v>3</v>
      </c>
      <c r="B238" s="39"/>
      <c r="C238" s="61">
        <v>203000</v>
      </c>
      <c r="D238" s="38">
        <f t="shared" si="21"/>
        <v>8458.3333333333339</v>
      </c>
      <c r="E238" s="38">
        <f t="shared" si="22"/>
        <v>19061.032863849763</v>
      </c>
      <c r="F238" s="38">
        <f t="shared" si="23"/>
        <v>794.20970266040683</v>
      </c>
    </row>
    <row r="239" spans="1:6" x14ac:dyDescent="0.45">
      <c r="A239" s="7" t="s">
        <v>4</v>
      </c>
      <c r="B239" s="38"/>
      <c r="C239" s="61">
        <v>15576</v>
      </c>
      <c r="D239" s="38">
        <f t="shared" si="21"/>
        <v>649</v>
      </c>
      <c r="E239" s="38">
        <f t="shared" si="22"/>
        <v>1462.5352112676055</v>
      </c>
      <c r="F239" s="38">
        <f t="shared" si="23"/>
        <v>60.938967136150232</v>
      </c>
    </row>
    <row r="240" spans="1:6" x14ac:dyDescent="0.45">
      <c r="A240" s="7" t="s">
        <v>5</v>
      </c>
      <c r="B240" s="43"/>
      <c r="C240" s="61">
        <v>0</v>
      </c>
      <c r="D240" s="38">
        <f t="shared" si="21"/>
        <v>0</v>
      </c>
      <c r="E240" s="38">
        <f t="shared" si="22"/>
        <v>0</v>
      </c>
      <c r="F240" s="38">
        <f t="shared" si="23"/>
        <v>0</v>
      </c>
    </row>
    <row r="241" spans="1:6" s="9" customFormat="1" x14ac:dyDescent="0.45">
      <c r="A241" s="8" t="s">
        <v>28</v>
      </c>
      <c r="B241" s="40"/>
      <c r="C241" s="61">
        <v>1100</v>
      </c>
      <c r="D241" s="38">
        <f t="shared" si="21"/>
        <v>45.833333333333336</v>
      </c>
      <c r="E241" s="38">
        <f t="shared" si="22"/>
        <v>103.28638497652582</v>
      </c>
      <c r="F241" s="38">
        <f t="shared" si="23"/>
        <v>4.3035993740219096</v>
      </c>
    </row>
    <row r="242" spans="1:6" s="11" customFormat="1" x14ac:dyDescent="0.45">
      <c r="A242" s="10" t="s">
        <v>43</v>
      </c>
      <c r="B242" s="41"/>
      <c r="C242" s="61">
        <f>SUM(C243:C249)</f>
        <v>140000</v>
      </c>
      <c r="D242" s="38">
        <f t="shared" si="21"/>
        <v>5833.333333333333</v>
      </c>
      <c r="E242" s="38">
        <f t="shared" si="22"/>
        <v>13145.539906103286</v>
      </c>
      <c r="F242" s="38">
        <f t="shared" si="23"/>
        <v>547.73082942097028</v>
      </c>
    </row>
    <row r="243" spans="1:6" x14ac:dyDescent="0.45">
      <c r="A243" s="7" t="s">
        <v>6</v>
      </c>
      <c r="B243" s="44">
        <v>78084</v>
      </c>
      <c r="C243" s="61">
        <v>43000</v>
      </c>
      <c r="D243" s="38">
        <f t="shared" si="21"/>
        <v>1791.6666666666667</v>
      </c>
      <c r="E243" s="38">
        <f t="shared" si="22"/>
        <v>4037.5586854460093</v>
      </c>
      <c r="F243" s="38">
        <f t="shared" si="23"/>
        <v>168.23161189358373</v>
      </c>
    </row>
    <row r="244" spans="1:6" x14ac:dyDescent="0.45">
      <c r="A244" s="7" t="s">
        <v>7</v>
      </c>
      <c r="B244" s="44">
        <v>27449</v>
      </c>
      <c r="C244" s="61">
        <v>10000</v>
      </c>
      <c r="D244" s="38">
        <f t="shared" si="21"/>
        <v>416.66666666666669</v>
      </c>
      <c r="E244" s="38">
        <f t="shared" si="22"/>
        <v>938.96713615023475</v>
      </c>
      <c r="F244" s="38">
        <f t="shared" si="23"/>
        <v>39.123630672926446</v>
      </c>
    </row>
    <row r="245" spans="1:6" x14ac:dyDescent="0.45">
      <c r="A245" s="7" t="s">
        <v>9</v>
      </c>
      <c r="B245" s="44">
        <v>0</v>
      </c>
      <c r="C245" s="61">
        <v>0</v>
      </c>
      <c r="D245" s="38">
        <f t="shared" si="21"/>
        <v>0</v>
      </c>
      <c r="E245" s="38">
        <f t="shared" si="22"/>
        <v>0</v>
      </c>
      <c r="F245" s="38">
        <f t="shared" si="23"/>
        <v>0</v>
      </c>
    </row>
    <row r="246" spans="1:6" x14ac:dyDescent="0.45">
      <c r="A246" s="7" t="s">
        <v>8</v>
      </c>
      <c r="B246" s="44">
        <v>0</v>
      </c>
      <c r="C246" s="61">
        <v>0</v>
      </c>
      <c r="D246" s="38">
        <f t="shared" si="21"/>
        <v>0</v>
      </c>
      <c r="E246" s="38">
        <f t="shared" si="22"/>
        <v>0</v>
      </c>
      <c r="F246" s="38">
        <f t="shared" si="23"/>
        <v>0</v>
      </c>
    </row>
    <row r="247" spans="1:6" x14ac:dyDescent="0.45">
      <c r="A247" s="7" t="s">
        <v>10</v>
      </c>
      <c r="B247" s="44">
        <v>202095.6</v>
      </c>
      <c r="C247" s="61">
        <v>0</v>
      </c>
      <c r="D247" s="38">
        <f t="shared" si="21"/>
        <v>0</v>
      </c>
      <c r="E247" s="38">
        <f t="shared" si="22"/>
        <v>0</v>
      </c>
      <c r="F247" s="38">
        <f t="shared" si="23"/>
        <v>0</v>
      </c>
    </row>
    <row r="248" spans="1:6" x14ac:dyDescent="0.45">
      <c r="A248" s="7" t="s">
        <v>11</v>
      </c>
      <c r="B248" s="44">
        <v>157937</v>
      </c>
      <c r="C248" s="61">
        <v>87000</v>
      </c>
      <c r="D248" s="38">
        <f t="shared" si="21"/>
        <v>3625</v>
      </c>
      <c r="E248" s="38">
        <f t="shared" si="22"/>
        <v>8169.0140845070418</v>
      </c>
      <c r="F248" s="38">
        <f t="shared" si="23"/>
        <v>340.3755868544601</v>
      </c>
    </row>
    <row r="249" spans="1:6" x14ac:dyDescent="0.45">
      <c r="A249" s="7" t="s">
        <v>25</v>
      </c>
      <c r="B249" s="44">
        <v>21623</v>
      </c>
      <c r="C249" s="61">
        <v>0</v>
      </c>
      <c r="D249" s="38"/>
      <c r="E249" s="38"/>
      <c r="F249" s="38"/>
    </row>
    <row r="250" spans="1:6" x14ac:dyDescent="0.45">
      <c r="A250" s="4" t="s">
        <v>34</v>
      </c>
      <c r="B250" s="36"/>
      <c r="C250" s="60">
        <f>SUM(C251:C255)</f>
        <v>126600</v>
      </c>
      <c r="D250" s="36">
        <f t="shared" ref="D250:D261" si="24">C250/24</f>
        <v>5275</v>
      </c>
      <c r="E250" s="36">
        <f t="shared" ref="E250:E261" si="25">C250/10.65</f>
        <v>11887.323943661971</v>
      </c>
      <c r="F250" s="36">
        <f t="shared" ref="F250:F261" si="26">E250/24</f>
        <v>495.30516431924883</v>
      </c>
    </row>
    <row r="251" spans="1:6" s="6" customFormat="1" x14ac:dyDescent="0.45">
      <c r="A251" s="5" t="s">
        <v>3</v>
      </c>
      <c r="B251" s="39"/>
      <c r="C251" s="61">
        <v>500</v>
      </c>
      <c r="D251" s="38">
        <f t="shared" si="24"/>
        <v>20.833333333333332</v>
      </c>
      <c r="E251" s="38">
        <f t="shared" si="25"/>
        <v>46.948356807511736</v>
      </c>
      <c r="F251" s="38">
        <f t="shared" si="26"/>
        <v>1.9561815336463224</v>
      </c>
    </row>
    <row r="252" spans="1:6" x14ac:dyDescent="0.45">
      <c r="A252" s="7" t="s">
        <v>4</v>
      </c>
      <c r="B252" s="38"/>
      <c r="C252" s="61">
        <v>0</v>
      </c>
      <c r="D252" s="38">
        <f t="shared" si="24"/>
        <v>0</v>
      </c>
      <c r="E252" s="38">
        <f t="shared" si="25"/>
        <v>0</v>
      </c>
      <c r="F252" s="38">
        <f t="shared" si="26"/>
        <v>0</v>
      </c>
    </row>
    <row r="253" spans="1:6" x14ac:dyDescent="0.45">
      <c r="A253" s="7" t="s">
        <v>5</v>
      </c>
      <c r="B253" s="38"/>
      <c r="C253" s="61">
        <v>0</v>
      </c>
      <c r="D253" s="38">
        <f t="shared" si="24"/>
        <v>0</v>
      </c>
      <c r="E253" s="38">
        <f t="shared" si="25"/>
        <v>0</v>
      </c>
      <c r="F253" s="38">
        <f t="shared" si="26"/>
        <v>0</v>
      </c>
    </row>
    <row r="254" spans="1:6" s="9" customFormat="1" x14ac:dyDescent="0.45">
      <c r="A254" s="8" t="s">
        <v>28</v>
      </c>
      <c r="B254" s="40"/>
      <c r="C254" s="61">
        <v>117500</v>
      </c>
      <c r="D254" s="38">
        <f t="shared" si="24"/>
        <v>4895.833333333333</v>
      </c>
      <c r="E254" s="38">
        <f t="shared" si="25"/>
        <v>11032.863849765257</v>
      </c>
      <c r="F254" s="38">
        <f t="shared" si="26"/>
        <v>459.70266040688574</v>
      </c>
    </row>
    <row r="255" spans="1:6" s="6" customFormat="1" x14ac:dyDescent="0.45">
      <c r="A255" s="5" t="s">
        <v>43</v>
      </c>
      <c r="B255" s="39"/>
      <c r="C255" s="61">
        <f>SUM(C256:C261)</f>
        <v>8600</v>
      </c>
      <c r="D255" s="38">
        <f t="shared" si="24"/>
        <v>358.33333333333331</v>
      </c>
      <c r="E255" s="38">
        <f t="shared" si="25"/>
        <v>807.5117370892018</v>
      </c>
      <c r="F255" s="38">
        <f t="shared" si="26"/>
        <v>33.646322378716739</v>
      </c>
    </row>
    <row r="256" spans="1:6" x14ac:dyDescent="0.45">
      <c r="A256" s="7" t="s">
        <v>6</v>
      </c>
      <c r="B256" s="38"/>
      <c r="C256" s="61">
        <v>3600</v>
      </c>
      <c r="D256" s="38">
        <f t="shared" si="24"/>
        <v>150</v>
      </c>
      <c r="E256" s="38">
        <f t="shared" si="25"/>
        <v>338.02816901408448</v>
      </c>
      <c r="F256" s="38">
        <f t="shared" si="26"/>
        <v>14.08450704225352</v>
      </c>
    </row>
    <row r="257" spans="1:6" x14ac:dyDescent="0.45">
      <c r="A257" s="7" t="s">
        <v>7</v>
      </c>
      <c r="B257" s="38"/>
      <c r="C257" s="61">
        <v>0</v>
      </c>
      <c r="D257" s="38">
        <f t="shared" si="24"/>
        <v>0</v>
      </c>
      <c r="E257" s="38">
        <f t="shared" si="25"/>
        <v>0</v>
      </c>
      <c r="F257" s="38">
        <f t="shared" si="26"/>
        <v>0</v>
      </c>
    </row>
    <row r="258" spans="1:6" x14ac:dyDescent="0.45">
      <c r="A258" s="7" t="s">
        <v>9</v>
      </c>
      <c r="B258" s="38"/>
      <c r="C258" s="61">
        <v>0</v>
      </c>
      <c r="D258" s="38">
        <f t="shared" si="24"/>
        <v>0</v>
      </c>
      <c r="E258" s="38">
        <f t="shared" si="25"/>
        <v>0</v>
      </c>
      <c r="F258" s="38">
        <f t="shared" si="26"/>
        <v>0</v>
      </c>
    </row>
    <row r="259" spans="1:6" x14ac:dyDescent="0.45">
      <c r="A259" s="7" t="s">
        <v>8</v>
      </c>
      <c r="B259" s="38"/>
      <c r="C259" s="61">
        <v>0</v>
      </c>
      <c r="D259" s="38">
        <f t="shared" si="24"/>
        <v>0</v>
      </c>
      <c r="E259" s="38">
        <f t="shared" si="25"/>
        <v>0</v>
      </c>
      <c r="F259" s="38">
        <f t="shared" si="26"/>
        <v>0</v>
      </c>
    </row>
    <row r="260" spans="1:6" x14ac:dyDescent="0.45">
      <c r="A260" s="7" t="s">
        <v>10</v>
      </c>
      <c r="B260" s="38"/>
      <c r="C260" s="61">
        <v>0</v>
      </c>
      <c r="D260" s="38">
        <f t="shared" si="24"/>
        <v>0</v>
      </c>
      <c r="E260" s="38">
        <f t="shared" si="25"/>
        <v>0</v>
      </c>
      <c r="F260" s="38">
        <f t="shared" si="26"/>
        <v>0</v>
      </c>
    </row>
    <row r="261" spans="1:6" x14ac:dyDescent="0.45">
      <c r="A261" s="7" t="s">
        <v>11</v>
      </c>
      <c r="B261" s="38"/>
      <c r="C261" s="61">
        <v>5000</v>
      </c>
      <c r="D261" s="38">
        <f t="shared" si="24"/>
        <v>208.33333333333334</v>
      </c>
      <c r="E261" s="38">
        <f t="shared" si="25"/>
        <v>469.48356807511738</v>
      </c>
      <c r="F261" s="38">
        <f t="shared" si="26"/>
        <v>19.561815336463223</v>
      </c>
    </row>
    <row r="262" spans="1:6" x14ac:dyDescent="0.45">
      <c r="A262" s="7" t="s">
        <v>25</v>
      </c>
      <c r="B262" s="38"/>
      <c r="C262" s="61">
        <v>0</v>
      </c>
      <c r="D262" s="38"/>
      <c r="E262" s="38"/>
      <c r="F262" s="38"/>
    </row>
    <row r="263" spans="1:6" x14ac:dyDescent="0.45">
      <c r="A263" s="4" t="s">
        <v>38</v>
      </c>
      <c r="B263" s="36"/>
      <c r="C263" s="60">
        <f>SUM(C264:C268)</f>
        <v>101816</v>
      </c>
      <c r="D263" s="36">
        <f t="shared" ref="D263:D274" si="27">C263/24</f>
        <v>4242.333333333333</v>
      </c>
      <c r="E263" s="36">
        <f t="shared" ref="E263:E274" si="28">C263/10.65</f>
        <v>9560.1877934272288</v>
      </c>
      <c r="F263" s="36">
        <f t="shared" ref="F263:F274" si="29">E263/24</f>
        <v>398.34115805946789</v>
      </c>
    </row>
    <row r="264" spans="1:6" s="6" customFormat="1" x14ac:dyDescent="0.45">
      <c r="A264" s="5" t="s">
        <v>3</v>
      </c>
      <c r="B264" s="39"/>
      <c r="C264" s="61">
        <v>5000</v>
      </c>
      <c r="D264" s="38">
        <f t="shared" si="27"/>
        <v>208.33333333333334</v>
      </c>
      <c r="E264" s="38">
        <f t="shared" si="28"/>
        <v>469.48356807511738</v>
      </c>
      <c r="F264" s="38">
        <f t="shared" si="29"/>
        <v>19.561815336463223</v>
      </c>
    </row>
    <row r="265" spans="1:6" x14ac:dyDescent="0.45">
      <c r="A265" s="7" t="s">
        <v>4</v>
      </c>
      <c r="B265" s="38"/>
      <c r="C265" s="61">
        <v>0</v>
      </c>
      <c r="D265" s="38">
        <f t="shared" si="27"/>
        <v>0</v>
      </c>
      <c r="E265" s="38">
        <f t="shared" si="28"/>
        <v>0</v>
      </c>
      <c r="F265" s="38">
        <f t="shared" si="29"/>
        <v>0</v>
      </c>
    </row>
    <row r="266" spans="1:6" x14ac:dyDescent="0.45">
      <c r="A266" s="7" t="s">
        <v>5</v>
      </c>
      <c r="B266" s="38"/>
      <c r="C266" s="61">
        <v>0</v>
      </c>
      <c r="D266" s="38">
        <f t="shared" si="27"/>
        <v>0</v>
      </c>
      <c r="E266" s="38">
        <f t="shared" si="28"/>
        <v>0</v>
      </c>
      <c r="F266" s="38">
        <f t="shared" si="29"/>
        <v>0</v>
      </c>
    </row>
    <row r="267" spans="1:6" s="9" customFormat="1" x14ac:dyDescent="0.45">
      <c r="A267" s="8" t="s">
        <v>28</v>
      </c>
      <c r="B267" s="40"/>
      <c r="C267" s="61">
        <v>87100</v>
      </c>
      <c r="D267" s="38">
        <f t="shared" si="27"/>
        <v>3629.1666666666665</v>
      </c>
      <c r="E267" s="38">
        <f t="shared" si="28"/>
        <v>8178.4037558685441</v>
      </c>
      <c r="F267" s="38">
        <f t="shared" si="29"/>
        <v>340.76682316118934</v>
      </c>
    </row>
    <row r="268" spans="1:6" s="11" customFormat="1" x14ac:dyDescent="0.45">
      <c r="A268" s="10" t="s">
        <v>43</v>
      </c>
      <c r="B268" s="41"/>
      <c r="C268" s="61">
        <f>SUM(C269:C274)</f>
        <v>9716</v>
      </c>
      <c r="D268" s="38">
        <f t="shared" si="27"/>
        <v>404.83333333333331</v>
      </c>
      <c r="E268" s="38">
        <f t="shared" si="28"/>
        <v>912.30046948356801</v>
      </c>
      <c r="F268" s="38">
        <f t="shared" si="29"/>
        <v>38.012519561815331</v>
      </c>
    </row>
    <row r="269" spans="1:6" x14ac:dyDescent="0.45">
      <c r="A269" s="7" t="s">
        <v>6</v>
      </c>
      <c r="B269" s="38"/>
      <c r="C269" s="61">
        <v>3000</v>
      </c>
      <c r="D269" s="38">
        <f t="shared" si="27"/>
        <v>125</v>
      </c>
      <c r="E269" s="38">
        <f t="shared" si="28"/>
        <v>281.6901408450704</v>
      </c>
      <c r="F269" s="38">
        <f t="shared" si="29"/>
        <v>11.737089201877934</v>
      </c>
    </row>
    <row r="270" spans="1:6" x14ac:dyDescent="0.45">
      <c r="A270" s="7" t="s">
        <v>7</v>
      </c>
      <c r="B270" s="38"/>
      <c r="C270" s="61">
        <v>2000</v>
      </c>
      <c r="D270" s="38">
        <f t="shared" si="27"/>
        <v>83.333333333333329</v>
      </c>
      <c r="E270" s="38">
        <f t="shared" si="28"/>
        <v>187.79342723004694</v>
      </c>
      <c r="F270" s="38">
        <f t="shared" si="29"/>
        <v>7.8247261345852896</v>
      </c>
    </row>
    <row r="271" spans="1:6" x14ac:dyDescent="0.45">
      <c r="A271" s="7" t="s">
        <v>9</v>
      </c>
      <c r="B271" s="38"/>
      <c r="C271" s="61">
        <v>0</v>
      </c>
      <c r="D271" s="38">
        <f t="shared" si="27"/>
        <v>0</v>
      </c>
      <c r="E271" s="38">
        <f t="shared" si="28"/>
        <v>0</v>
      </c>
      <c r="F271" s="38">
        <f t="shared" si="29"/>
        <v>0</v>
      </c>
    </row>
    <row r="272" spans="1:6" x14ac:dyDescent="0.45">
      <c r="A272" s="7" t="s">
        <v>8</v>
      </c>
      <c r="B272" s="38"/>
      <c r="C272" s="61">
        <v>0</v>
      </c>
      <c r="D272" s="38">
        <f t="shared" si="27"/>
        <v>0</v>
      </c>
      <c r="E272" s="38">
        <f t="shared" si="28"/>
        <v>0</v>
      </c>
      <c r="F272" s="38">
        <f t="shared" si="29"/>
        <v>0</v>
      </c>
    </row>
    <row r="273" spans="1:6" x14ac:dyDescent="0.45">
      <c r="A273" s="7" t="s">
        <v>10</v>
      </c>
      <c r="B273" s="38"/>
      <c r="C273" s="61">
        <v>0</v>
      </c>
      <c r="D273" s="38">
        <f t="shared" si="27"/>
        <v>0</v>
      </c>
      <c r="E273" s="38">
        <f t="shared" si="28"/>
        <v>0</v>
      </c>
      <c r="F273" s="38">
        <f t="shared" si="29"/>
        <v>0</v>
      </c>
    </row>
    <row r="274" spans="1:6" x14ac:dyDescent="0.45">
      <c r="A274" s="7" t="s">
        <v>11</v>
      </c>
      <c r="B274" s="38"/>
      <c r="C274" s="61">
        <f>50700-45984</f>
        <v>4716</v>
      </c>
      <c r="D274" s="38">
        <f t="shared" si="27"/>
        <v>196.5</v>
      </c>
      <c r="E274" s="38">
        <f t="shared" si="28"/>
        <v>442.81690140845069</v>
      </c>
      <c r="F274" s="38">
        <f t="shared" si="29"/>
        <v>18.450704225352112</v>
      </c>
    </row>
    <row r="275" spans="1:6" x14ac:dyDescent="0.45">
      <c r="A275" s="7" t="s">
        <v>25</v>
      </c>
      <c r="B275" s="38"/>
      <c r="C275" s="61">
        <v>0</v>
      </c>
      <c r="D275" s="38"/>
      <c r="E275" s="38"/>
      <c r="F275" s="38"/>
    </row>
    <row r="276" spans="1:6" x14ac:dyDescent="0.45">
      <c r="A276" s="4" t="s">
        <v>39</v>
      </c>
      <c r="B276" s="36"/>
      <c r="C276" s="60">
        <f>C277+C278+C279</f>
        <v>81356.866922999994</v>
      </c>
      <c r="D276" s="36">
        <f t="shared" ref="D276:D292" si="30">C276/24</f>
        <v>3389.8694551249996</v>
      </c>
      <c r="E276" s="36">
        <f t="shared" ref="E276:E292" si="31">C276/10.65</f>
        <v>7639.142434084506</v>
      </c>
      <c r="F276" s="36">
        <f t="shared" ref="F276:F292" si="32">E276/24</f>
        <v>318.29760142018773</v>
      </c>
    </row>
    <row r="277" spans="1:6" x14ac:dyDescent="0.45">
      <c r="A277" s="5" t="s">
        <v>3</v>
      </c>
      <c r="B277" s="38"/>
      <c r="C277" s="61"/>
      <c r="D277" s="38">
        <f t="shared" si="30"/>
        <v>0</v>
      </c>
      <c r="E277" s="38">
        <f t="shared" si="31"/>
        <v>0</v>
      </c>
      <c r="F277" s="38">
        <f t="shared" si="32"/>
        <v>0</v>
      </c>
    </row>
    <row r="278" spans="1:6" x14ac:dyDescent="0.45">
      <c r="A278" s="42" t="s">
        <v>28</v>
      </c>
      <c r="B278" s="38"/>
      <c r="C278" s="61"/>
      <c r="D278" s="38">
        <f t="shared" si="30"/>
        <v>0</v>
      </c>
      <c r="E278" s="38">
        <f t="shared" si="31"/>
        <v>0</v>
      </c>
      <c r="F278" s="38">
        <f t="shared" si="32"/>
        <v>0</v>
      </c>
    </row>
    <row r="279" spans="1:6" x14ac:dyDescent="0.45">
      <c r="A279" s="10" t="s">
        <v>43</v>
      </c>
      <c r="B279" s="38"/>
      <c r="C279" s="61">
        <f>SUM(C280:C284)</f>
        <v>81356.866922999994</v>
      </c>
      <c r="D279" s="38">
        <f t="shared" si="30"/>
        <v>3389.8694551249996</v>
      </c>
      <c r="E279" s="38">
        <f t="shared" si="31"/>
        <v>7639.142434084506</v>
      </c>
      <c r="F279" s="38">
        <f t="shared" si="32"/>
        <v>318.29760142018773</v>
      </c>
    </row>
    <row r="280" spans="1:6" x14ac:dyDescent="0.45">
      <c r="A280" s="7" t="s">
        <v>6</v>
      </c>
      <c r="B280" s="38"/>
      <c r="C280" s="61">
        <v>22009.473059</v>
      </c>
      <c r="D280" s="38">
        <f t="shared" si="30"/>
        <v>917.06137745833337</v>
      </c>
      <c r="E280" s="38">
        <f t="shared" si="31"/>
        <v>2066.6171886384977</v>
      </c>
      <c r="F280" s="38">
        <f t="shared" si="32"/>
        <v>86.109049526604068</v>
      </c>
    </row>
    <row r="281" spans="1:6" x14ac:dyDescent="0.45">
      <c r="A281" s="7" t="s">
        <v>7</v>
      </c>
      <c r="B281" s="38"/>
      <c r="C281" s="61">
        <v>3841.7999679999998</v>
      </c>
      <c r="D281" s="38">
        <f t="shared" si="30"/>
        <v>160.07499866666666</v>
      </c>
      <c r="E281" s="38">
        <f t="shared" si="31"/>
        <v>360.73239136150232</v>
      </c>
      <c r="F281" s="38">
        <f t="shared" si="32"/>
        <v>15.030516306729263</v>
      </c>
    </row>
    <row r="282" spans="1:6" x14ac:dyDescent="0.45">
      <c r="A282" s="7" t="s">
        <v>10</v>
      </c>
      <c r="B282" s="38"/>
      <c r="C282" s="61"/>
      <c r="D282" s="38">
        <f t="shared" si="30"/>
        <v>0</v>
      </c>
      <c r="E282" s="38">
        <f t="shared" si="31"/>
        <v>0</v>
      </c>
      <c r="F282" s="38">
        <f t="shared" si="32"/>
        <v>0</v>
      </c>
    </row>
    <row r="283" spans="1:6" x14ac:dyDescent="0.45">
      <c r="A283" s="7" t="s">
        <v>11</v>
      </c>
      <c r="B283" s="38"/>
      <c r="C283" s="61">
        <v>55463.593895999998</v>
      </c>
      <c r="D283" s="38">
        <f t="shared" si="30"/>
        <v>2310.9830790000001</v>
      </c>
      <c r="E283" s="38">
        <f t="shared" si="31"/>
        <v>5207.8491921126761</v>
      </c>
      <c r="F283" s="38">
        <f t="shared" si="32"/>
        <v>216.99371633802818</v>
      </c>
    </row>
    <row r="284" spans="1:6" x14ac:dyDescent="0.45">
      <c r="A284" s="7" t="s">
        <v>25</v>
      </c>
      <c r="B284" s="38"/>
      <c r="C284" s="61">
        <v>42</v>
      </c>
      <c r="D284" s="38">
        <f t="shared" si="30"/>
        <v>1.75</v>
      </c>
      <c r="E284" s="38">
        <f t="shared" si="31"/>
        <v>3.943661971830986</v>
      </c>
      <c r="F284" s="38">
        <f t="shared" si="32"/>
        <v>0.16431924882629109</v>
      </c>
    </row>
    <row r="285" spans="1:6" x14ac:dyDescent="0.45">
      <c r="A285" s="4" t="s">
        <v>40</v>
      </c>
      <c r="B285" s="36"/>
      <c r="C285" s="60">
        <f>C286+C287</f>
        <v>11819.72472</v>
      </c>
      <c r="D285" s="36">
        <f t="shared" si="30"/>
        <v>492.48853000000003</v>
      </c>
      <c r="E285" s="36">
        <f t="shared" si="31"/>
        <v>1109.8333070422534</v>
      </c>
      <c r="F285" s="36">
        <f t="shared" si="32"/>
        <v>46.243054460093894</v>
      </c>
    </row>
    <row r="286" spans="1:6" x14ac:dyDescent="0.45">
      <c r="A286" s="5" t="s">
        <v>3</v>
      </c>
      <c r="B286" s="38"/>
      <c r="C286" s="61"/>
      <c r="D286" s="38">
        <f t="shared" si="30"/>
        <v>0</v>
      </c>
      <c r="E286" s="38">
        <f t="shared" si="31"/>
        <v>0</v>
      </c>
      <c r="F286" s="38">
        <f t="shared" si="32"/>
        <v>0</v>
      </c>
    </row>
    <row r="287" spans="1:6" x14ac:dyDescent="0.45">
      <c r="A287" s="10" t="s">
        <v>43</v>
      </c>
      <c r="B287" s="38"/>
      <c r="C287" s="61">
        <f>SUM(C288:C292)</f>
        <v>11819.72472</v>
      </c>
      <c r="D287" s="38">
        <f t="shared" si="30"/>
        <v>492.48853000000003</v>
      </c>
      <c r="E287" s="38">
        <f t="shared" si="31"/>
        <v>1109.8333070422534</v>
      </c>
      <c r="F287" s="38">
        <f t="shared" si="32"/>
        <v>46.243054460093894</v>
      </c>
    </row>
    <row r="288" spans="1:6" x14ac:dyDescent="0.45">
      <c r="A288" s="7" t="s">
        <v>6</v>
      </c>
      <c r="B288" s="38"/>
      <c r="C288" s="61">
        <v>5779.0992820000001</v>
      </c>
      <c r="D288" s="38">
        <f t="shared" si="30"/>
        <v>240.79580341666667</v>
      </c>
      <c r="E288" s="38">
        <f t="shared" si="31"/>
        <v>542.6384302347418</v>
      </c>
      <c r="F288" s="38">
        <f t="shared" si="32"/>
        <v>22.609934593114243</v>
      </c>
    </row>
    <row r="289" spans="1:6" x14ac:dyDescent="0.45">
      <c r="A289" s="7" t="s">
        <v>7</v>
      </c>
      <c r="B289" s="38"/>
      <c r="C289" s="61">
        <v>283.24772100000001</v>
      </c>
      <c r="D289" s="38">
        <f t="shared" si="30"/>
        <v>11.801988375000001</v>
      </c>
      <c r="E289" s="38">
        <f t="shared" si="31"/>
        <v>26.59603014084507</v>
      </c>
      <c r="F289" s="38">
        <f t="shared" si="32"/>
        <v>1.1081679225352112</v>
      </c>
    </row>
    <row r="290" spans="1:6" x14ac:dyDescent="0.45">
      <c r="A290" s="7" t="s">
        <v>10</v>
      </c>
      <c r="B290" s="38"/>
      <c r="C290" s="61"/>
      <c r="D290" s="38">
        <f t="shared" si="30"/>
        <v>0</v>
      </c>
      <c r="E290" s="38">
        <f t="shared" si="31"/>
        <v>0</v>
      </c>
      <c r="F290" s="38">
        <f t="shared" si="32"/>
        <v>0</v>
      </c>
    </row>
    <row r="291" spans="1:6" x14ac:dyDescent="0.45">
      <c r="A291" s="7" t="s">
        <v>11</v>
      </c>
      <c r="B291" s="38"/>
      <c r="C291" s="61">
        <v>5757.3777170000003</v>
      </c>
      <c r="D291" s="38">
        <f t="shared" si="30"/>
        <v>239.89073820833335</v>
      </c>
      <c r="E291" s="38">
        <f t="shared" si="31"/>
        <v>540.59884666666665</v>
      </c>
      <c r="F291" s="38">
        <f t="shared" si="32"/>
        <v>22.524951944444442</v>
      </c>
    </row>
    <row r="292" spans="1:6" x14ac:dyDescent="0.45">
      <c r="A292" s="7" t="s">
        <v>25</v>
      </c>
      <c r="B292" s="38"/>
      <c r="C292" s="61"/>
      <c r="D292" s="38">
        <f t="shared" si="30"/>
        <v>0</v>
      </c>
      <c r="E292" s="38">
        <f t="shared" si="31"/>
        <v>0</v>
      </c>
      <c r="F292" s="38">
        <f t="shared" si="32"/>
        <v>0</v>
      </c>
    </row>
    <row r="293" spans="1:6" x14ac:dyDescent="0.45">
      <c r="A293" s="2" t="s">
        <v>16</v>
      </c>
      <c r="B293" s="22"/>
      <c r="C293" s="22"/>
      <c r="D293" s="22"/>
      <c r="E293" s="22"/>
      <c r="F293" s="22"/>
    </row>
    <row r="294" spans="1:6" x14ac:dyDescent="0.45">
      <c r="A294" s="3" t="s">
        <v>32</v>
      </c>
      <c r="B294" s="35"/>
      <c r="C294" s="59">
        <f>C295+C308+C321+C334+C343</f>
        <v>536815.96165700001</v>
      </c>
      <c r="D294" s="35">
        <f t="shared" ref="D294:D306" si="33">C294/24</f>
        <v>22367.331735708332</v>
      </c>
      <c r="E294" s="35">
        <f>C294/10.65</f>
        <v>50405.254615680751</v>
      </c>
      <c r="F294" s="35">
        <f>E294/24</f>
        <v>2100.2189423200311</v>
      </c>
    </row>
    <row r="295" spans="1:6" x14ac:dyDescent="0.45">
      <c r="A295" s="4" t="s">
        <v>37</v>
      </c>
      <c r="B295" s="36"/>
      <c r="C295" s="60">
        <f>SUM(C296:C300)</f>
        <v>359676</v>
      </c>
      <c r="D295" s="36">
        <f t="shared" si="33"/>
        <v>14986.5</v>
      </c>
      <c r="E295" s="36">
        <f t="shared" ref="E295:E306" si="34">C295/10.65</f>
        <v>33772.394366197179</v>
      </c>
      <c r="F295" s="36">
        <f t="shared" ref="F295:F306" si="35">E295/24</f>
        <v>1407.1830985915492</v>
      </c>
    </row>
    <row r="296" spans="1:6" s="6" customFormat="1" x14ac:dyDescent="0.45">
      <c r="A296" s="5" t="s">
        <v>3</v>
      </c>
      <c r="B296" s="39"/>
      <c r="C296" s="61">
        <v>203000</v>
      </c>
      <c r="D296" s="38">
        <f t="shared" si="33"/>
        <v>8458.3333333333339</v>
      </c>
      <c r="E296" s="38">
        <f t="shared" si="34"/>
        <v>19061.032863849763</v>
      </c>
      <c r="F296" s="38">
        <f t="shared" si="35"/>
        <v>794.20970266040683</v>
      </c>
    </row>
    <row r="297" spans="1:6" x14ac:dyDescent="0.45">
      <c r="A297" s="7" t="s">
        <v>4</v>
      </c>
      <c r="B297" s="38"/>
      <c r="C297" s="61">
        <v>15576</v>
      </c>
      <c r="D297" s="38">
        <f t="shared" si="33"/>
        <v>649</v>
      </c>
      <c r="E297" s="38">
        <f t="shared" si="34"/>
        <v>1462.5352112676055</v>
      </c>
      <c r="F297" s="38">
        <f t="shared" si="35"/>
        <v>60.938967136150232</v>
      </c>
    </row>
    <row r="298" spans="1:6" x14ac:dyDescent="0.45">
      <c r="A298" s="7" t="s">
        <v>5</v>
      </c>
      <c r="B298" s="43"/>
      <c r="C298" s="61">
        <v>0</v>
      </c>
      <c r="D298" s="38">
        <f t="shared" si="33"/>
        <v>0</v>
      </c>
      <c r="E298" s="38">
        <f t="shared" si="34"/>
        <v>0</v>
      </c>
      <c r="F298" s="38">
        <f t="shared" si="35"/>
        <v>0</v>
      </c>
    </row>
    <row r="299" spans="1:6" s="9" customFormat="1" x14ac:dyDescent="0.45">
      <c r="A299" s="8" t="s">
        <v>28</v>
      </c>
      <c r="B299" s="40"/>
      <c r="C299" s="61">
        <v>1100</v>
      </c>
      <c r="D299" s="38">
        <f t="shared" si="33"/>
        <v>45.833333333333336</v>
      </c>
      <c r="E299" s="38">
        <f t="shared" si="34"/>
        <v>103.28638497652582</v>
      </c>
      <c r="F299" s="38">
        <f t="shared" si="35"/>
        <v>4.3035993740219096</v>
      </c>
    </row>
    <row r="300" spans="1:6" s="11" customFormat="1" x14ac:dyDescent="0.45">
      <c r="A300" s="10" t="s">
        <v>43</v>
      </c>
      <c r="B300" s="41"/>
      <c r="C300" s="61">
        <f>SUM(C301:C307)</f>
        <v>140000</v>
      </c>
      <c r="D300" s="38">
        <f t="shared" si="33"/>
        <v>5833.333333333333</v>
      </c>
      <c r="E300" s="38">
        <f t="shared" si="34"/>
        <v>13145.539906103286</v>
      </c>
      <c r="F300" s="38">
        <f t="shared" si="35"/>
        <v>547.73082942097028</v>
      </c>
    </row>
    <row r="301" spans="1:6" x14ac:dyDescent="0.45">
      <c r="A301" s="7" t="s">
        <v>6</v>
      </c>
      <c r="B301" s="44">
        <v>78084</v>
      </c>
      <c r="C301" s="61">
        <v>43000</v>
      </c>
      <c r="D301" s="38">
        <f t="shared" si="33"/>
        <v>1791.6666666666667</v>
      </c>
      <c r="E301" s="38">
        <f t="shared" si="34"/>
        <v>4037.5586854460093</v>
      </c>
      <c r="F301" s="38">
        <f t="shared" si="35"/>
        <v>168.23161189358373</v>
      </c>
    </row>
    <row r="302" spans="1:6" x14ac:dyDescent="0.45">
      <c r="A302" s="7" t="s">
        <v>7</v>
      </c>
      <c r="B302" s="44">
        <v>27449</v>
      </c>
      <c r="C302" s="61">
        <v>10000</v>
      </c>
      <c r="D302" s="38">
        <f t="shared" si="33"/>
        <v>416.66666666666669</v>
      </c>
      <c r="E302" s="38">
        <f t="shared" si="34"/>
        <v>938.96713615023475</v>
      </c>
      <c r="F302" s="38">
        <f t="shared" si="35"/>
        <v>39.123630672926446</v>
      </c>
    </row>
    <row r="303" spans="1:6" x14ac:dyDescent="0.45">
      <c r="A303" s="7" t="s">
        <v>17</v>
      </c>
      <c r="B303" s="44">
        <v>0</v>
      </c>
      <c r="C303" s="61">
        <v>0</v>
      </c>
      <c r="D303" s="38">
        <f t="shared" si="33"/>
        <v>0</v>
      </c>
      <c r="E303" s="38">
        <f t="shared" si="34"/>
        <v>0</v>
      </c>
      <c r="F303" s="38">
        <f t="shared" si="35"/>
        <v>0</v>
      </c>
    </row>
    <row r="304" spans="1:6" x14ac:dyDescent="0.45">
      <c r="A304" s="7" t="s">
        <v>8</v>
      </c>
      <c r="B304" s="44">
        <v>0</v>
      </c>
      <c r="C304" s="61">
        <v>0</v>
      </c>
      <c r="D304" s="38">
        <f t="shared" si="33"/>
        <v>0</v>
      </c>
      <c r="E304" s="38">
        <f t="shared" si="34"/>
        <v>0</v>
      </c>
      <c r="F304" s="38">
        <f t="shared" si="35"/>
        <v>0</v>
      </c>
    </row>
    <row r="305" spans="1:6" x14ac:dyDescent="0.45">
      <c r="A305" s="7" t="s">
        <v>10</v>
      </c>
      <c r="B305" s="44">
        <v>202095.6</v>
      </c>
      <c r="C305" s="61">
        <v>0</v>
      </c>
      <c r="D305" s="38">
        <f t="shared" si="33"/>
        <v>0</v>
      </c>
      <c r="E305" s="38">
        <f t="shared" si="34"/>
        <v>0</v>
      </c>
      <c r="F305" s="38">
        <f t="shared" si="35"/>
        <v>0</v>
      </c>
    </row>
    <row r="306" spans="1:6" x14ac:dyDescent="0.45">
      <c r="A306" s="7" t="s">
        <v>11</v>
      </c>
      <c r="B306" s="44">
        <v>157937</v>
      </c>
      <c r="C306" s="61">
        <v>87000</v>
      </c>
      <c r="D306" s="38">
        <f t="shared" si="33"/>
        <v>3625</v>
      </c>
      <c r="E306" s="38">
        <f t="shared" si="34"/>
        <v>8169.0140845070418</v>
      </c>
      <c r="F306" s="38">
        <f t="shared" si="35"/>
        <v>340.3755868544601</v>
      </c>
    </row>
    <row r="307" spans="1:6" x14ac:dyDescent="0.45">
      <c r="A307" s="7" t="s">
        <v>25</v>
      </c>
      <c r="B307" s="44">
        <v>21623</v>
      </c>
      <c r="C307" s="61">
        <v>0</v>
      </c>
      <c r="D307" s="38"/>
      <c r="E307" s="38"/>
      <c r="F307" s="38"/>
    </row>
    <row r="308" spans="1:6" x14ac:dyDescent="0.45">
      <c r="A308" s="4" t="s">
        <v>34</v>
      </c>
      <c r="B308" s="36"/>
      <c r="C308" s="60">
        <f>SUM(C309:C313)</f>
        <v>126600</v>
      </c>
      <c r="D308" s="36">
        <f t="shared" ref="D308:D319" si="36">C308/24</f>
        <v>5275</v>
      </c>
      <c r="E308" s="36">
        <f t="shared" ref="E308:E319" si="37">C308/10.65</f>
        <v>11887.323943661971</v>
      </c>
      <c r="F308" s="36">
        <f t="shared" ref="F308:F319" si="38">E308/24</f>
        <v>495.30516431924883</v>
      </c>
    </row>
    <row r="309" spans="1:6" s="6" customFormat="1" x14ac:dyDescent="0.45">
      <c r="A309" s="5" t="s">
        <v>3</v>
      </c>
      <c r="B309" s="39"/>
      <c r="C309" s="61">
        <v>500</v>
      </c>
      <c r="D309" s="38">
        <f t="shared" si="36"/>
        <v>20.833333333333332</v>
      </c>
      <c r="E309" s="38">
        <f t="shared" si="37"/>
        <v>46.948356807511736</v>
      </c>
      <c r="F309" s="38">
        <f t="shared" si="38"/>
        <v>1.9561815336463224</v>
      </c>
    </row>
    <row r="310" spans="1:6" x14ac:dyDescent="0.45">
      <c r="A310" s="7" t="s">
        <v>4</v>
      </c>
      <c r="B310" s="38"/>
      <c r="C310" s="61">
        <v>0</v>
      </c>
      <c r="D310" s="38">
        <f t="shared" si="36"/>
        <v>0</v>
      </c>
      <c r="E310" s="38">
        <f t="shared" si="37"/>
        <v>0</v>
      </c>
      <c r="F310" s="38">
        <f t="shared" si="38"/>
        <v>0</v>
      </c>
    </row>
    <row r="311" spans="1:6" x14ac:dyDescent="0.45">
      <c r="A311" s="7" t="s">
        <v>5</v>
      </c>
      <c r="B311" s="38"/>
      <c r="C311" s="61">
        <v>0</v>
      </c>
      <c r="D311" s="38">
        <f t="shared" si="36"/>
        <v>0</v>
      </c>
      <c r="E311" s="38">
        <f t="shared" si="37"/>
        <v>0</v>
      </c>
      <c r="F311" s="38">
        <f t="shared" si="38"/>
        <v>0</v>
      </c>
    </row>
    <row r="312" spans="1:6" s="9" customFormat="1" x14ac:dyDescent="0.45">
      <c r="A312" s="8" t="s">
        <v>28</v>
      </c>
      <c r="B312" s="40"/>
      <c r="C312" s="61">
        <v>117500</v>
      </c>
      <c r="D312" s="38">
        <f t="shared" si="36"/>
        <v>4895.833333333333</v>
      </c>
      <c r="E312" s="38">
        <f t="shared" si="37"/>
        <v>11032.863849765257</v>
      </c>
      <c r="F312" s="38">
        <f t="shared" si="38"/>
        <v>459.70266040688574</v>
      </c>
    </row>
    <row r="313" spans="1:6" s="11" customFormat="1" x14ac:dyDescent="0.45">
      <c r="A313" s="10" t="s">
        <v>43</v>
      </c>
      <c r="B313" s="41"/>
      <c r="C313" s="61">
        <f>SUM(C314:C319)</f>
        <v>8600</v>
      </c>
      <c r="D313" s="38">
        <f t="shared" si="36"/>
        <v>358.33333333333331</v>
      </c>
      <c r="E313" s="38">
        <f t="shared" si="37"/>
        <v>807.5117370892018</v>
      </c>
      <c r="F313" s="38">
        <f t="shared" si="38"/>
        <v>33.646322378716739</v>
      </c>
    </row>
    <row r="314" spans="1:6" x14ac:dyDescent="0.45">
      <c r="A314" s="7" t="s">
        <v>6</v>
      </c>
      <c r="B314" s="38"/>
      <c r="C314" s="61">
        <v>3600</v>
      </c>
      <c r="D314" s="38">
        <f t="shared" si="36"/>
        <v>150</v>
      </c>
      <c r="E314" s="38">
        <f t="shared" si="37"/>
        <v>338.02816901408448</v>
      </c>
      <c r="F314" s="38">
        <f t="shared" si="38"/>
        <v>14.08450704225352</v>
      </c>
    </row>
    <row r="315" spans="1:6" x14ac:dyDescent="0.45">
      <c r="A315" s="7" t="s">
        <v>7</v>
      </c>
      <c r="B315" s="38"/>
      <c r="C315" s="61">
        <v>0</v>
      </c>
      <c r="D315" s="38">
        <f t="shared" si="36"/>
        <v>0</v>
      </c>
      <c r="E315" s="38">
        <f t="shared" si="37"/>
        <v>0</v>
      </c>
      <c r="F315" s="38">
        <f t="shared" si="38"/>
        <v>0</v>
      </c>
    </row>
    <row r="316" spans="1:6" x14ac:dyDescent="0.45">
      <c r="A316" s="7" t="s">
        <v>9</v>
      </c>
      <c r="B316" s="38"/>
      <c r="C316" s="61">
        <v>0</v>
      </c>
      <c r="D316" s="38">
        <f t="shared" si="36"/>
        <v>0</v>
      </c>
      <c r="E316" s="38">
        <f t="shared" si="37"/>
        <v>0</v>
      </c>
      <c r="F316" s="38">
        <f t="shared" si="38"/>
        <v>0</v>
      </c>
    </row>
    <row r="317" spans="1:6" x14ac:dyDescent="0.45">
      <c r="A317" s="7" t="s">
        <v>8</v>
      </c>
      <c r="B317" s="38"/>
      <c r="C317" s="61">
        <v>0</v>
      </c>
      <c r="D317" s="38">
        <f t="shared" si="36"/>
        <v>0</v>
      </c>
      <c r="E317" s="38">
        <f t="shared" si="37"/>
        <v>0</v>
      </c>
      <c r="F317" s="38">
        <f t="shared" si="38"/>
        <v>0</v>
      </c>
    </row>
    <row r="318" spans="1:6" x14ac:dyDescent="0.45">
      <c r="A318" s="7" t="s">
        <v>10</v>
      </c>
      <c r="B318" s="38"/>
      <c r="C318" s="61">
        <v>0</v>
      </c>
      <c r="D318" s="38">
        <f t="shared" si="36"/>
        <v>0</v>
      </c>
      <c r="E318" s="38">
        <f t="shared" si="37"/>
        <v>0</v>
      </c>
      <c r="F318" s="38">
        <f t="shared" si="38"/>
        <v>0</v>
      </c>
    </row>
    <row r="319" spans="1:6" x14ac:dyDescent="0.45">
      <c r="A319" s="7" t="s">
        <v>11</v>
      </c>
      <c r="B319" s="38"/>
      <c r="C319" s="61">
        <v>5000</v>
      </c>
      <c r="D319" s="38">
        <f t="shared" si="36"/>
        <v>208.33333333333334</v>
      </c>
      <c r="E319" s="38">
        <f t="shared" si="37"/>
        <v>469.48356807511738</v>
      </c>
      <c r="F319" s="38">
        <f t="shared" si="38"/>
        <v>19.561815336463223</v>
      </c>
    </row>
    <row r="320" spans="1:6" x14ac:dyDescent="0.45">
      <c r="A320" s="7" t="s">
        <v>25</v>
      </c>
      <c r="B320" s="38"/>
      <c r="C320" s="61">
        <v>0</v>
      </c>
      <c r="D320" s="38"/>
      <c r="E320" s="38"/>
      <c r="F320" s="38"/>
    </row>
    <row r="321" spans="1:6" x14ac:dyDescent="0.45">
      <c r="A321" s="4" t="s">
        <v>38</v>
      </c>
      <c r="B321" s="36"/>
      <c r="C321" s="60">
        <f>SUM(C322:C326)</f>
        <v>49900</v>
      </c>
      <c r="D321" s="36">
        <f t="shared" ref="D321:D332" si="39">C321/24</f>
        <v>2079.1666666666665</v>
      </c>
      <c r="E321" s="36">
        <f t="shared" ref="E321:E332" si="40">C321/10.65</f>
        <v>4685.4460093896714</v>
      </c>
      <c r="F321" s="36">
        <f t="shared" ref="F321:F332" si="41">E321/24</f>
        <v>195.22691705790297</v>
      </c>
    </row>
    <row r="322" spans="1:6" s="6" customFormat="1" x14ac:dyDescent="0.45">
      <c r="A322" s="5" t="s">
        <v>3</v>
      </c>
      <c r="B322" s="39"/>
      <c r="C322" s="61">
        <v>6000</v>
      </c>
      <c r="D322" s="38">
        <f t="shared" si="39"/>
        <v>250</v>
      </c>
      <c r="E322" s="38">
        <f t="shared" si="40"/>
        <v>563.38028169014081</v>
      </c>
      <c r="F322" s="38">
        <f t="shared" si="41"/>
        <v>23.474178403755868</v>
      </c>
    </row>
    <row r="323" spans="1:6" x14ac:dyDescent="0.45">
      <c r="A323" s="7" t="s">
        <v>4</v>
      </c>
      <c r="B323" s="38"/>
      <c r="C323" s="61">
        <v>0</v>
      </c>
      <c r="D323" s="38">
        <f t="shared" si="39"/>
        <v>0</v>
      </c>
      <c r="E323" s="38">
        <f t="shared" si="40"/>
        <v>0</v>
      </c>
      <c r="F323" s="38">
        <f t="shared" si="41"/>
        <v>0</v>
      </c>
    </row>
    <row r="324" spans="1:6" x14ac:dyDescent="0.45">
      <c r="A324" s="7" t="s">
        <v>5</v>
      </c>
      <c r="B324" s="38"/>
      <c r="C324" s="61">
        <v>0</v>
      </c>
      <c r="D324" s="38">
        <f t="shared" si="39"/>
        <v>0</v>
      </c>
      <c r="E324" s="38">
        <f t="shared" si="40"/>
        <v>0</v>
      </c>
      <c r="F324" s="38">
        <f t="shared" si="41"/>
        <v>0</v>
      </c>
    </row>
    <row r="325" spans="1:6" s="9" customFormat="1" x14ac:dyDescent="0.45">
      <c r="A325" s="8" t="s">
        <v>28</v>
      </c>
      <c r="B325" s="40"/>
      <c r="C325" s="61">
        <v>6200</v>
      </c>
      <c r="D325" s="38">
        <f t="shared" si="39"/>
        <v>258.33333333333331</v>
      </c>
      <c r="E325" s="38">
        <f t="shared" si="40"/>
        <v>582.15962441314548</v>
      </c>
      <c r="F325" s="38">
        <f t="shared" si="41"/>
        <v>24.256651017214395</v>
      </c>
    </row>
    <row r="326" spans="1:6" s="11" customFormat="1" x14ac:dyDescent="0.45">
      <c r="A326" s="10" t="s">
        <v>43</v>
      </c>
      <c r="B326" s="41"/>
      <c r="C326" s="61">
        <f>SUM(C327:C333)</f>
        <v>37700</v>
      </c>
      <c r="D326" s="38">
        <f t="shared" si="39"/>
        <v>1570.8333333333333</v>
      </c>
      <c r="E326" s="38">
        <f t="shared" si="40"/>
        <v>3539.9061032863847</v>
      </c>
      <c r="F326" s="38">
        <f t="shared" si="41"/>
        <v>147.49608763693269</v>
      </c>
    </row>
    <row r="327" spans="1:6" x14ac:dyDescent="0.45">
      <c r="A327" s="7" t="s">
        <v>6</v>
      </c>
      <c r="B327" s="38"/>
      <c r="C327" s="61">
        <v>400</v>
      </c>
      <c r="D327" s="38">
        <f t="shared" si="39"/>
        <v>16.666666666666668</v>
      </c>
      <c r="E327" s="38">
        <f t="shared" si="40"/>
        <v>37.558685446009392</v>
      </c>
      <c r="F327" s="38">
        <f t="shared" si="41"/>
        <v>1.5649452269170581</v>
      </c>
    </row>
    <row r="328" spans="1:6" x14ac:dyDescent="0.45">
      <c r="A328" s="7" t="s">
        <v>7</v>
      </c>
      <c r="B328" s="38"/>
      <c r="C328" s="61">
        <v>0</v>
      </c>
      <c r="D328" s="38">
        <f t="shared" si="39"/>
        <v>0</v>
      </c>
      <c r="E328" s="38">
        <f t="shared" si="40"/>
        <v>0</v>
      </c>
      <c r="F328" s="38">
        <f t="shared" si="41"/>
        <v>0</v>
      </c>
    </row>
    <row r="329" spans="1:6" x14ac:dyDescent="0.45">
      <c r="A329" s="7" t="s">
        <v>9</v>
      </c>
      <c r="B329" s="38"/>
      <c r="C329" s="61">
        <v>0</v>
      </c>
      <c r="D329" s="38">
        <f t="shared" si="39"/>
        <v>0</v>
      </c>
      <c r="E329" s="38">
        <f t="shared" si="40"/>
        <v>0</v>
      </c>
      <c r="F329" s="38">
        <f t="shared" si="41"/>
        <v>0</v>
      </c>
    </row>
    <row r="330" spans="1:6" x14ac:dyDescent="0.45">
      <c r="A330" s="7" t="s">
        <v>8</v>
      </c>
      <c r="B330" s="38"/>
      <c r="C330" s="61">
        <v>0</v>
      </c>
      <c r="D330" s="38">
        <f t="shared" si="39"/>
        <v>0</v>
      </c>
      <c r="E330" s="38">
        <f t="shared" si="40"/>
        <v>0</v>
      </c>
      <c r="F330" s="38">
        <f t="shared" si="41"/>
        <v>0</v>
      </c>
    </row>
    <row r="331" spans="1:6" x14ac:dyDescent="0.45">
      <c r="A331" s="7" t="s">
        <v>10</v>
      </c>
      <c r="B331" s="38"/>
      <c r="C331" s="61">
        <v>0</v>
      </c>
      <c r="D331" s="38">
        <f t="shared" si="39"/>
        <v>0</v>
      </c>
      <c r="E331" s="38">
        <f t="shared" si="40"/>
        <v>0</v>
      </c>
      <c r="F331" s="38">
        <f t="shared" si="41"/>
        <v>0</v>
      </c>
    </row>
    <row r="332" spans="1:6" x14ac:dyDescent="0.45">
      <c r="A332" s="7" t="s">
        <v>11</v>
      </c>
      <c r="B332" s="38"/>
      <c r="C332" s="61">
        <v>37300</v>
      </c>
      <c r="D332" s="38">
        <f t="shared" si="39"/>
        <v>1554.1666666666667</v>
      </c>
      <c r="E332" s="38">
        <f t="shared" si="40"/>
        <v>3502.3474178403753</v>
      </c>
      <c r="F332" s="38">
        <f t="shared" si="41"/>
        <v>145.93114241001564</v>
      </c>
    </row>
    <row r="333" spans="1:6" x14ac:dyDescent="0.45">
      <c r="A333" s="7" t="s">
        <v>25</v>
      </c>
      <c r="B333" s="38"/>
      <c r="C333" s="61">
        <v>0</v>
      </c>
      <c r="D333" s="38"/>
      <c r="E333" s="38"/>
      <c r="F333" s="38"/>
    </row>
    <row r="334" spans="1:6" x14ac:dyDescent="0.45">
      <c r="A334" s="4" t="s">
        <v>39</v>
      </c>
      <c r="B334" s="36"/>
      <c r="C334" s="60">
        <f>C335+C337+C336</f>
        <v>297.36962999999997</v>
      </c>
      <c r="D334" s="36">
        <f t="shared" ref="D334:D350" si="42">C334/24</f>
        <v>12.390401249999998</v>
      </c>
      <c r="E334" s="36">
        <f t="shared" ref="E334:E350" si="43">C334/10.65</f>
        <v>27.922030985915491</v>
      </c>
      <c r="F334" s="36">
        <f t="shared" ref="F334:F350" si="44">E334/24</f>
        <v>1.1634179577464787</v>
      </c>
    </row>
    <row r="335" spans="1:6" x14ac:dyDescent="0.45">
      <c r="A335" s="5" t="s">
        <v>3</v>
      </c>
      <c r="B335" s="38"/>
      <c r="C335" s="61"/>
      <c r="D335" s="38">
        <f t="shared" si="42"/>
        <v>0</v>
      </c>
      <c r="E335" s="38">
        <f t="shared" si="43"/>
        <v>0</v>
      </c>
      <c r="F335" s="38">
        <f t="shared" si="44"/>
        <v>0</v>
      </c>
    </row>
    <row r="336" spans="1:6" x14ac:dyDescent="0.45">
      <c r="A336" s="42" t="s">
        <v>28</v>
      </c>
      <c r="B336" s="38"/>
      <c r="C336" s="61">
        <v>0.798925</v>
      </c>
      <c r="D336" s="38">
        <f t="shared" si="42"/>
        <v>3.3288541666666664E-2</v>
      </c>
      <c r="E336" s="38">
        <f t="shared" si="43"/>
        <v>7.5016431924882623E-2</v>
      </c>
      <c r="F336" s="38">
        <f t="shared" si="44"/>
        <v>3.125684663536776E-3</v>
      </c>
    </row>
    <row r="337" spans="1:6" x14ac:dyDescent="0.45">
      <c r="A337" s="10" t="s">
        <v>43</v>
      </c>
      <c r="B337" s="38"/>
      <c r="C337" s="61">
        <f>SUM(C338:C342)</f>
        <v>296.57070499999998</v>
      </c>
      <c r="D337" s="38">
        <f t="shared" si="42"/>
        <v>12.357112708333332</v>
      </c>
      <c r="E337" s="38">
        <f t="shared" si="43"/>
        <v>27.847014553990608</v>
      </c>
      <c r="F337" s="38">
        <f t="shared" si="44"/>
        <v>1.1602922730829419</v>
      </c>
    </row>
    <row r="338" spans="1:6" x14ac:dyDescent="0.45">
      <c r="A338" s="7" t="s">
        <v>6</v>
      </c>
      <c r="B338" s="38"/>
      <c r="C338" s="61">
        <v>0.77501100000000001</v>
      </c>
      <c r="D338" s="38">
        <f t="shared" si="42"/>
        <v>3.2292124999999998E-2</v>
      </c>
      <c r="E338" s="38">
        <f t="shared" si="43"/>
        <v>7.2770985915492956E-2</v>
      </c>
      <c r="F338" s="38">
        <f t="shared" si="44"/>
        <v>3.0321244131455397E-3</v>
      </c>
    </row>
    <row r="339" spans="1:6" x14ac:dyDescent="0.45">
      <c r="A339" s="7" t="s">
        <v>7</v>
      </c>
      <c r="B339" s="38"/>
      <c r="C339" s="61">
        <v>89.578303000000005</v>
      </c>
      <c r="D339" s="38">
        <f t="shared" si="42"/>
        <v>3.732429291666667</v>
      </c>
      <c r="E339" s="38">
        <f t="shared" si="43"/>
        <v>8.4111082629107976</v>
      </c>
      <c r="F339" s="38">
        <f t="shared" si="44"/>
        <v>0.35046284428794988</v>
      </c>
    </row>
    <row r="340" spans="1:6" x14ac:dyDescent="0.45">
      <c r="A340" s="7" t="s">
        <v>10</v>
      </c>
      <c r="B340" s="38"/>
      <c r="C340" s="61"/>
      <c r="D340" s="38">
        <f t="shared" si="42"/>
        <v>0</v>
      </c>
      <c r="E340" s="38">
        <f t="shared" si="43"/>
        <v>0</v>
      </c>
      <c r="F340" s="38">
        <f t="shared" si="44"/>
        <v>0</v>
      </c>
    </row>
    <row r="341" spans="1:6" x14ac:dyDescent="0.45">
      <c r="A341" s="7" t="s">
        <v>11</v>
      </c>
      <c r="B341" s="38"/>
      <c r="C341" s="61">
        <v>206.21739099999999</v>
      </c>
      <c r="D341" s="38">
        <f t="shared" si="42"/>
        <v>8.5923912916666669</v>
      </c>
      <c r="E341" s="38">
        <f t="shared" si="43"/>
        <v>19.363135305164317</v>
      </c>
      <c r="F341" s="38">
        <f t="shared" si="44"/>
        <v>0.80679730438184649</v>
      </c>
    </row>
    <row r="342" spans="1:6" x14ac:dyDescent="0.45">
      <c r="A342" s="7" t="s">
        <v>25</v>
      </c>
      <c r="B342" s="38"/>
      <c r="C342" s="61"/>
      <c r="D342" s="38">
        <f t="shared" si="42"/>
        <v>0</v>
      </c>
      <c r="E342" s="38">
        <f t="shared" si="43"/>
        <v>0</v>
      </c>
      <c r="F342" s="38">
        <f t="shared" si="44"/>
        <v>0</v>
      </c>
    </row>
    <row r="343" spans="1:6" x14ac:dyDescent="0.45">
      <c r="A343" s="4" t="s">
        <v>40</v>
      </c>
      <c r="B343" s="36"/>
      <c r="C343" s="60">
        <f>C344+C345</f>
        <v>342.59202700000003</v>
      </c>
      <c r="D343" s="36">
        <f t="shared" si="42"/>
        <v>14.274667791666667</v>
      </c>
      <c r="E343" s="36">
        <f t="shared" si="43"/>
        <v>32.168265446009393</v>
      </c>
      <c r="F343" s="36">
        <f t="shared" si="44"/>
        <v>1.3403443935837247</v>
      </c>
    </row>
    <row r="344" spans="1:6" x14ac:dyDescent="0.45">
      <c r="A344" s="5" t="s">
        <v>3</v>
      </c>
      <c r="B344" s="38"/>
      <c r="C344" s="61"/>
      <c r="D344" s="38">
        <f t="shared" si="42"/>
        <v>0</v>
      </c>
      <c r="E344" s="38">
        <f t="shared" si="43"/>
        <v>0</v>
      </c>
      <c r="F344" s="38">
        <f t="shared" si="44"/>
        <v>0</v>
      </c>
    </row>
    <row r="345" spans="1:6" x14ac:dyDescent="0.45">
      <c r="A345" s="10" t="s">
        <v>43</v>
      </c>
      <c r="B345" s="38"/>
      <c r="C345" s="61">
        <f>SUM(C346:C350)</f>
        <v>342.59202700000003</v>
      </c>
      <c r="D345" s="38">
        <f t="shared" si="42"/>
        <v>14.274667791666667</v>
      </c>
      <c r="E345" s="38">
        <f t="shared" si="43"/>
        <v>32.168265446009393</v>
      </c>
      <c r="F345" s="38">
        <f t="shared" si="44"/>
        <v>1.3403443935837247</v>
      </c>
    </row>
    <row r="346" spans="1:6" x14ac:dyDescent="0.45">
      <c r="A346" s="7" t="s">
        <v>6</v>
      </c>
      <c r="B346" s="38"/>
      <c r="C346" s="61">
        <v>3.8750529999999999</v>
      </c>
      <c r="D346" s="38">
        <f t="shared" si="42"/>
        <v>0.16146054166666665</v>
      </c>
      <c r="E346" s="38">
        <f t="shared" si="43"/>
        <v>0.36385474178403754</v>
      </c>
      <c r="F346" s="38">
        <f t="shared" si="44"/>
        <v>1.5160614241001564E-2</v>
      </c>
    </row>
    <row r="347" spans="1:6" x14ac:dyDescent="0.45">
      <c r="A347" s="7" t="s">
        <v>7</v>
      </c>
      <c r="B347" s="38"/>
      <c r="C347" s="61">
        <v>8.2022600000000008</v>
      </c>
      <c r="D347" s="38">
        <f t="shared" si="42"/>
        <v>0.34176083333333335</v>
      </c>
      <c r="E347" s="38">
        <f t="shared" si="43"/>
        <v>0.77016525821596249</v>
      </c>
      <c r="F347" s="38">
        <f t="shared" si="44"/>
        <v>3.209021909233177E-2</v>
      </c>
    </row>
    <row r="348" spans="1:6" x14ac:dyDescent="0.45">
      <c r="A348" s="7" t="s">
        <v>10</v>
      </c>
      <c r="B348" s="38"/>
      <c r="C348" s="61"/>
      <c r="D348" s="38">
        <f t="shared" si="42"/>
        <v>0</v>
      </c>
      <c r="E348" s="38">
        <f t="shared" si="43"/>
        <v>0</v>
      </c>
      <c r="F348" s="38">
        <f t="shared" si="44"/>
        <v>0</v>
      </c>
    </row>
    <row r="349" spans="1:6" x14ac:dyDescent="0.45">
      <c r="A349" s="7" t="s">
        <v>11</v>
      </c>
      <c r="B349" s="38"/>
      <c r="C349" s="61">
        <v>330.51471400000003</v>
      </c>
      <c r="D349" s="38">
        <f t="shared" si="42"/>
        <v>13.771446416666668</v>
      </c>
      <c r="E349" s="38">
        <f t="shared" si="43"/>
        <v>31.03424544600939</v>
      </c>
      <c r="F349" s="38">
        <f t="shared" si="44"/>
        <v>1.2930935602503912</v>
      </c>
    </row>
    <row r="350" spans="1:6" x14ac:dyDescent="0.45">
      <c r="A350" s="7" t="s">
        <v>25</v>
      </c>
      <c r="B350" s="38"/>
      <c r="C350" s="61"/>
      <c r="D350" s="38">
        <f t="shared" si="42"/>
        <v>0</v>
      </c>
      <c r="E350" s="38">
        <f t="shared" si="43"/>
        <v>0</v>
      </c>
      <c r="F350" s="38">
        <f t="shared" si="44"/>
        <v>0</v>
      </c>
    </row>
    <row r="351" spans="1:6" x14ac:dyDescent="0.45">
      <c r="A351" s="2" t="s">
        <v>18</v>
      </c>
      <c r="B351" s="22"/>
      <c r="C351" s="22"/>
      <c r="D351" s="22"/>
      <c r="E351" s="22"/>
      <c r="F351" s="22"/>
    </row>
    <row r="352" spans="1:6" x14ac:dyDescent="0.45">
      <c r="A352" s="3" t="s">
        <v>32</v>
      </c>
      <c r="B352" s="35"/>
      <c r="C352" s="59">
        <f>C353+C366+C379+C392+C401</f>
        <v>415991.97778999998</v>
      </c>
      <c r="D352" s="35">
        <f t="shared" ref="D352:D364" si="45">C352/24</f>
        <v>17332.999074583331</v>
      </c>
      <c r="E352" s="35">
        <f>C352/10.65</f>
        <v>39060.279604694835</v>
      </c>
      <c r="F352" s="35">
        <f>E352/24</f>
        <v>1627.5116501956181</v>
      </c>
    </row>
    <row r="353" spans="1:6" x14ac:dyDescent="0.45">
      <c r="A353" s="4" t="s">
        <v>37</v>
      </c>
      <c r="B353" s="36"/>
      <c r="C353" s="60">
        <f>SUM(C354:C358)</f>
        <v>359676</v>
      </c>
      <c r="D353" s="36">
        <f t="shared" si="45"/>
        <v>14986.5</v>
      </c>
      <c r="E353" s="36">
        <f t="shared" ref="E353:E364" si="46">C353/10.65</f>
        <v>33772.394366197179</v>
      </c>
      <c r="F353" s="36">
        <f t="shared" ref="F353:F364" si="47">E353/24</f>
        <v>1407.1830985915492</v>
      </c>
    </row>
    <row r="354" spans="1:6" s="6" customFormat="1" x14ac:dyDescent="0.45">
      <c r="A354" s="5" t="s">
        <v>3</v>
      </c>
      <c r="B354" s="39"/>
      <c r="C354" s="61">
        <v>203000</v>
      </c>
      <c r="D354" s="38">
        <f t="shared" si="45"/>
        <v>8458.3333333333339</v>
      </c>
      <c r="E354" s="38">
        <f t="shared" si="46"/>
        <v>19061.032863849763</v>
      </c>
      <c r="F354" s="38">
        <f t="shared" si="47"/>
        <v>794.20970266040683</v>
      </c>
    </row>
    <row r="355" spans="1:6" x14ac:dyDescent="0.45">
      <c r="A355" s="7" t="s">
        <v>4</v>
      </c>
      <c r="B355" s="38"/>
      <c r="C355" s="61">
        <v>15576</v>
      </c>
      <c r="D355" s="38">
        <f t="shared" si="45"/>
        <v>649</v>
      </c>
      <c r="E355" s="38">
        <f t="shared" si="46"/>
        <v>1462.5352112676055</v>
      </c>
      <c r="F355" s="38">
        <f t="shared" si="47"/>
        <v>60.938967136150232</v>
      </c>
    </row>
    <row r="356" spans="1:6" x14ac:dyDescent="0.45">
      <c r="A356" s="7" t="s">
        <v>5</v>
      </c>
      <c r="B356" s="43"/>
      <c r="C356" s="61">
        <v>0</v>
      </c>
      <c r="D356" s="38">
        <f t="shared" si="45"/>
        <v>0</v>
      </c>
      <c r="E356" s="38">
        <f t="shared" si="46"/>
        <v>0</v>
      </c>
      <c r="F356" s="38">
        <f t="shared" si="47"/>
        <v>0</v>
      </c>
    </row>
    <row r="357" spans="1:6" s="9" customFormat="1" x14ac:dyDescent="0.45">
      <c r="A357" s="8" t="s">
        <v>28</v>
      </c>
      <c r="B357" s="40"/>
      <c r="C357" s="61">
        <v>1100</v>
      </c>
      <c r="D357" s="38">
        <f t="shared" si="45"/>
        <v>45.833333333333336</v>
      </c>
      <c r="E357" s="38">
        <f t="shared" si="46"/>
        <v>103.28638497652582</v>
      </c>
      <c r="F357" s="38">
        <f t="shared" si="47"/>
        <v>4.3035993740219096</v>
      </c>
    </row>
    <row r="358" spans="1:6" s="11" customFormat="1" x14ac:dyDescent="0.45">
      <c r="A358" s="10" t="s">
        <v>43</v>
      </c>
      <c r="B358" s="41"/>
      <c r="C358" s="61">
        <f>SUM(C359:C365)</f>
        <v>140000</v>
      </c>
      <c r="D358" s="38">
        <f t="shared" si="45"/>
        <v>5833.333333333333</v>
      </c>
      <c r="E358" s="38">
        <f t="shared" si="46"/>
        <v>13145.539906103286</v>
      </c>
      <c r="F358" s="38">
        <f t="shared" si="47"/>
        <v>547.73082942097028</v>
      </c>
    </row>
    <row r="359" spans="1:6" x14ac:dyDescent="0.45">
      <c r="A359" s="7" t="s">
        <v>6</v>
      </c>
      <c r="B359" s="44">
        <v>78084</v>
      </c>
      <c r="C359" s="61">
        <v>43000</v>
      </c>
      <c r="D359" s="38">
        <f t="shared" si="45"/>
        <v>1791.6666666666667</v>
      </c>
      <c r="E359" s="38">
        <f t="shared" si="46"/>
        <v>4037.5586854460093</v>
      </c>
      <c r="F359" s="38">
        <f t="shared" si="47"/>
        <v>168.23161189358373</v>
      </c>
    </row>
    <row r="360" spans="1:6" x14ac:dyDescent="0.45">
      <c r="A360" s="7" t="s">
        <v>7</v>
      </c>
      <c r="B360" s="44">
        <v>27449</v>
      </c>
      <c r="C360" s="61">
        <v>10000</v>
      </c>
      <c r="D360" s="38">
        <f t="shared" si="45"/>
        <v>416.66666666666669</v>
      </c>
      <c r="E360" s="38">
        <f t="shared" si="46"/>
        <v>938.96713615023475</v>
      </c>
      <c r="F360" s="38">
        <f t="shared" si="47"/>
        <v>39.123630672926446</v>
      </c>
    </row>
    <row r="361" spans="1:6" x14ac:dyDescent="0.45">
      <c r="A361" s="7" t="s">
        <v>9</v>
      </c>
      <c r="B361" s="44">
        <v>0</v>
      </c>
      <c r="C361" s="61">
        <v>0</v>
      </c>
      <c r="D361" s="38">
        <f t="shared" si="45"/>
        <v>0</v>
      </c>
      <c r="E361" s="38">
        <f t="shared" si="46"/>
        <v>0</v>
      </c>
      <c r="F361" s="38">
        <f t="shared" si="47"/>
        <v>0</v>
      </c>
    </row>
    <row r="362" spans="1:6" x14ac:dyDescent="0.45">
      <c r="A362" s="7" t="s">
        <v>8</v>
      </c>
      <c r="B362" s="44">
        <v>0</v>
      </c>
      <c r="C362" s="61">
        <v>0</v>
      </c>
      <c r="D362" s="38">
        <f t="shared" si="45"/>
        <v>0</v>
      </c>
      <c r="E362" s="38">
        <f t="shared" si="46"/>
        <v>0</v>
      </c>
      <c r="F362" s="38">
        <f t="shared" si="47"/>
        <v>0</v>
      </c>
    </row>
    <row r="363" spans="1:6" x14ac:dyDescent="0.45">
      <c r="A363" s="7" t="s">
        <v>25</v>
      </c>
      <c r="B363" s="44">
        <v>202095.6</v>
      </c>
      <c r="C363" s="61">
        <v>0</v>
      </c>
      <c r="D363" s="38">
        <f t="shared" si="45"/>
        <v>0</v>
      </c>
      <c r="E363" s="38">
        <f t="shared" si="46"/>
        <v>0</v>
      </c>
      <c r="F363" s="38">
        <f t="shared" si="47"/>
        <v>0</v>
      </c>
    </row>
    <row r="364" spans="1:6" x14ac:dyDescent="0.45">
      <c r="A364" s="7" t="s">
        <v>10</v>
      </c>
      <c r="B364" s="44">
        <v>157937</v>
      </c>
      <c r="C364" s="61">
        <v>87000</v>
      </c>
      <c r="D364" s="38">
        <f t="shared" si="45"/>
        <v>3625</v>
      </c>
      <c r="E364" s="38">
        <f t="shared" si="46"/>
        <v>8169.0140845070418</v>
      </c>
      <c r="F364" s="38">
        <f t="shared" si="47"/>
        <v>340.3755868544601</v>
      </c>
    </row>
    <row r="365" spans="1:6" x14ac:dyDescent="0.45">
      <c r="A365" s="7" t="s">
        <v>11</v>
      </c>
      <c r="B365" s="44">
        <v>21623</v>
      </c>
      <c r="C365" s="61">
        <v>0</v>
      </c>
      <c r="D365" s="38"/>
      <c r="E365" s="38"/>
      <c r="F365" s="38"/>
    </row>
    <row r="366" spans="1:6" x14ac:dyDescent="0.45">
      <c r="A366" s="4" t="s">
        <v>35</v>
      </c>
      <c r="B366" s="36"/>
      <c r="C366" s="60">
        <f>SUM(C367:C371)</f>
        <v>2950</v>
      </c>
      <c r="D366" s="36">
        <f t="shared" ref="D366:D377" si="48">C366/24</f>
        <v>122.91666666666667</v>
      </c>
      <c r="E366" s="36">
        <f t="shared" ref="E366:E377" si="49">C366/10.65</f>
        <v>276.99530516431923</v>
      </c>
      <c r="F366" s="36">
        <f t="shared" ref="F366:F377" si="50">E366/24</f>
        <v>11.541471048513301</v>
      </c>
    </row>
    <row r="367" spans="1:6" s="6" customFormat="1" x14ac:dyDescent="0.45">
      <c r="A367" s="5" t="s">
        <v>3</v>
      </c>
      <c r="B367" s="39"/>
      <c r="C367" s="61">
        <v>50</v>
      </c>
      <c r="D367" s="38">
        <f t="shared" si="48"/>
        <v>2.0833333333333335</v>
      </c>
      <c r="E367" s="38">
        <f t="shared" si="49"/>
        <v>4.694835680751174</v>
      </c>
      <c r="F367" s="38">
        <f t="shared" si="50"/>
        <v>0.19561815336463226</v>
      </c>
    </row>
    <row r="368" spans="1:6" x14ac:dyDescent="0.45">
      <c r="A368" s="7" t="s">
        <v>4</v>
      </c>
      <c r="B368" s="38"/>
      <c r="C368" s="61">
        <v>0</v>
      </c>
      <c r="D368" s="38">
        <f t="shared" si="48"/>
        <v>0</v>
      </c>
      <c r="E368" s="38">
        <f t="shared" si="49"/>
        <v>0</v>
      </c>
      <c r="F368" s="38">
        <f t="shared" si="50"/>
        <v>0</v>
      </c>
    </row>
    <row r="369" spans="1:6" x14ac:dyDescent="0.45">
      <c r="A369" s="7" t="s">
        <v>5</v>
      </c>
      <c r="B369" s="38"/>
      <c r="C369" s="61">
        <v>0</v>
      </c>
      <c r="D369" s="38">
        <f t="shared" si="48"/>
        <v>0</v>
      </c>
      <c r="E369" s="38">
        <f t="shared" si="49"/>
        <v>0</v>
      </c>
      <c r="F369" s="38">
        <f t="shared" si="50"/>
        <v>0</v>
      </c>
    </row>
    <row r="370" spans="1:6" s="9" customFormat="1" x14ac:dyDescent="0.45">
      <c r="A370" s="8" t="s">
        <v>28</v>
      </c>
      <c r="B370" s="40"/>
      <c r="C370" s="61">
        <v>0</v>
      </c>
      <c r="D370" s="38">
        <f t="shared" si="48"/>
        <v>0</v>
      </c>
      <c r="E370" s="38">
        <f t="shared" si="49"/>
        <v>0</v>
      </c>
      <c r="F370" s="38">
        <f t="shared" si="50"/>
        <v>0</v>
      </c>
    </row>
    <row r="371" spans="1:6" s="11" customFormat="1" x14ac:dyDescent="0.45">
      <c r="A371" s="10" t="s">
        <v>43</v>
      </c>
      <c r="B371" s="41"/>
      <c r="C371" s="61">
        <f>SUM(C372:C378)</f>
        <v>2900</v>
      </c>
      <c r="D371" s="38">
        <f t="shared" si="48"/>
        <v>120.83333333333333</v>
      </c>
      <c r="E371" s="38">
        <f t="shared" si="49"/>
        <v>272.30046948356807</v>
      </c>
      <c r="F371" s="38">
        <f t="shared" si="50"/>
        <v>11.345852895148669</v>
      </c>
    </row>
    <row r="372" spans="1:6" x14ac:dyDescent="0.45">
      <c r="A372" s="7" t="s">
        <v>6</v>
      </c>
      <c r="B372" s="38"/>
      <c r="C372" s="61">
        <v>250</v>
      </c>
      <c r="D372" s="38">
        <f t="shared" si="48"/>
        <v>10.416666666666666</v>
      </c>
      <c r="E372" s="38">
        <f t="shared" si="49"/>
        <v>23.474178403755868</v>
      </c>
      <c r="F372" s="38">
        <f t="shared" si="50"/>
        <v>0.97809076682316121</v>
      </c>
    </row>
    <row r="373" spans="1:6" x14ac:dyDescent="0.45">
      <c r="A373" s="7" t="s">
        <v>7</v>
      </c>
      <c r="B373" s="38"/>
      <c r="C373" s="61">
        <v>0</v>
      </c>
      <c r="D373" s="38">
        <f t="shared" si="48"/>
        <v>0</v>
      </c>
      <c r="E373" s="38">
        <f t="shared" si="49"/>
        <v>0</v>
      </c>
      <c r="F373" s="38">
        <f t="shared" si="50"/>
        <v>0</v>
      </c>
    </row>
    <row r="374" spans="1:6" x14ac:dyDescent="0.45">
      <c r="A374" s="7" t="s">
        <v>9</v>
      </c>
      <c r="B374" s="38"/>
      <c r="C374" s="61">
        <v>0</v>
      </c>
      <c r="D374" s="38">
        <f t="shared" si="48"/>
        <v>0</v>
      </c>
      <c r="E374" s="38">
        <f t="shared" si="49"/>
        <v>0</v>
      </c>
      <c r="F374" s="38">
        <f t="shared" si="50"/>
        <v>0</v>
      </c>
    </row>
    <row r="375" spans="1:6" x14ac:dyDescent="0.45">
      <c r="A375" s="7" t="s">
        <v>8</v>
      </c>
      <c r="B375" s="38"/>
      <c r="C375" s="61">
        <v>0</v>
      </c>
      <c r="D375" s="38">
        <f t="shared" si="48"/>
        <v>0</v>
      </c>
      <c r="E375" s="38">
        <f t="shared" si="49"/>
        <v>0</v>
      </c>
      <c r="F375" s="38">
        <f t="shared" si="50"/>
        <v>0</v>
      </c>
    </row>
    <row r="376" spans="1:6" x14ac:dyDescent="0.45">
      <c r="A376" s="7" t="s">
        <v>10</v>
      </c>
      <c r="B376" s="38"/>
      <c r="C376" s="61">
        <v>0</v>
      </c>
      <c r="D376" s="38">
        <f t="shared" si="48"/>
        <v>0</v>
      </c>
      <c r="E376" s="38">
        <f t="shared" si="49"/>
        <v>0</v>
      </c>
      <c r="F376" s="38">
        <f t="shared" si="50"/>
        <v>0</v>
      </c>
    </row>
    <row r="377" spans="1:6" x14ac:dyDescent="0.45">
      <c r="A377" s="7" t="s">
        <v>11</v>
      </c>
      <c r="B377" s="38"/>
      <c r="C377" s="61">
        <v>2650</v>
      </c>
      <c r="D377" s="38">
        <f t="shared" si="48"/>
        <v>110.41666666666667</v>
      </c>
      <c r="E377" s="38">
        <f t="shared" si="49"/>
        <v>248.82629107981219</v>
      </c>
      <c r="F377" s="38">
        <f t="shared" si="50"/>
        <v>10.367762128325507</v>
      </c>
    </row>
    <row r="378" spans="1:6" x14ac:dyDescent="0.45">
      <c r="A378" s="7" t="s">
        <v>25</v>
      </c>
      <c r="B378" s="38"/>
      <c r="C378" s="61">
        <v>0</v>
      </c>
      <c r="D378" s="38"/>
      <c r="E378" s="38"/>
      <c r="F378" s="38"/>
    </row>
    <row r="379" spans="1:6" x14ac:dyDescent="0.45">
      <c r="A379" s="4" t="s">
        <v>38</v>
      </c>
      <c r="B379" s="36"/>
      <c r="C379" s="60">
        <f>SUM(C380:C384)</f>
        <v>35450</v>
      </c>
      <c r="D379" s="36">
        <f t="shared" ref="D379:D390" si="51">C379/24</f>
        <v>1477.0833333333333</v>
      </c>
      <c r="E379" s="36">
        <f t="shared" ref="E379:E390" si="52">C379/10.65</f>
        <v>3328.6384976525819</v>
      </c>
      <c r="F379" s="36">
        <f t="shared" ref="F379:F390" si="53">E379/24</f>
        <v>138.69327073552424</v>
      </c>
    </row>
    <row r="380" spans="1:6" s="6" customFormat="1" x14ac:dyDescent="0.45">
      <c r="A380" s="5" t="s">
        <v>3</v>
      </c>
      <c r="B380" s="39"/>
      <c r="C380" s="61">
        <v>6500</v>
      </c>
      <c r="D380" s="38">
        <f t="shared" si="51"/>
        <v>270.83333333333331</v>
      </c>
      <c r="E380" s="38">
        <f t="shared" si="52"/>
        <v>610.32863849765261</v>
      </c>
      <c r="F380" s="38">
        <f t="shared" si="53"/>
        <v>25.430359937402191</v>
      </c>
    </row>
    <row r="381" spans="1:6" x14ac:dyDescent="0.45">
      <c r="A381" s="7" t="s">
        <v>4</v>
      </c>
      <c r="B381" s="38"/>
      <c r="C381" s="61">
        <v>0</v>
      </c>
      <c r="D381" s="38">
        <f t="shared" si="51"/>
        <v>0</v>
      </c>
      <c r="E381" s="38">
        <f t="shared" si="52"/>
        <v>0</v>
      </c>
      <c r="F381" s="38">
        <f t="shared" si="53"/>
        <v>0</v>
      </c>
    </row>
    <row r="382" spans="1:6" x14ac:dyDescent="0.45">
      <c r="A382" s="7" t="s">
        <v>5</v>
      </c>
      <c r="B382" s="38"/>
      <c r="C382" s="61">
        <v>0</v>
      </c>
      <c r="D382" s="38">
        <f t="shared" si="51"/>
        <v>0</v>
      </c>
      <c r="E382" s="38">
        <f t="shared" si="52"/>
        <v>0</v>
      </c>
      <c r="F382" s="38">
        <f t="shared" si="53"/>
        <v>0</v>
      </c>
    </row>
    <row r="383" spans="1:6" s="9" customFormat="1" x14ac:dyDescent="0.45">
      <c r="A383" s="8" t="s">
        <v>28</v>
      </c>
      <c r="B383" s="40"/>
      <c r="C383" s="61">
        <v>5750</v>
      </c>
      <c r="D383" s="38">
        <f t="shared" si="51"/>
        <v>239.58333333333334</v>
      </c>
      <c r="E383" s="38">
        <f t="shared" si="52"/>
        <v>539.90610328638491</v>
      </c>
      <c r="F383" s="38">
        <f t="shared" si="53"/>
        <v>22.496087636932703</v>
      </c>
    </row>
    <row r="384" spans="1:6" s="11" customFormat="1" x14ac:dyDescent="0.45">
      <c r="A384" s="10" t="s">
        <v>43</v>
      </c>
      <c r="B384" s="41"/>
      <c r="C384" s="61">
        <f>SUM(C385:C391)</f>
        <v>23200</v>
      </c>
      <c r="D384" s="38">
        <f t="shared" si="51"/>
        <v>966.66666666666663</v>
      </c>
      <c r="E384" s="38">
        <f t="shared" si="52"/>
        <v>2178.4037558685445</v>
      </c>
      <c r="F384" s="38">
        <f t="shared" si="53"/>
        <v>90.76682316118935</v>
      </c>
    </row>
    <row r="385" spans="1:6" x14ac:dyDescent="0.45">
      <c r="A385" s="7" t="s">
        <v>6</v>
      </c>
      <c r="B385" s="38"/>
      <c r="C385" s="61">
        <v>0</v>
      </c>
      <c r="D385" s="38">
        <f t="shared" si="51"/>
        <v>0</v>
      </c>
      <c r="E385" s="38">
        <f t="shared" si="52"/>
        <v>0</v>
      </c>
      <c r="F385" s="38">
        <f t="shared" si="53"/>
        <v>0</v>
      </c>
    </row>
    <row r="386" spans="1:6" x14ac:dyDescent="0.45">
      <c r="A386" s="7" t="s">
        <v>7</v>
      </c>
      <c r="B386" s="38"/>
      <c r="C386" s="61">
        <v>0</v>
      </c>
      <c r="D386" s="38">
        <f t="shared" si="51"/>
        <v>0</v>
      </c>
      <c r="E386" s="38">
        <f t="shared" si="52"/>
        <v>0</v>
      </c>
      <c r="F386" s="38">
        <f t="shared" si="53"/>
        <v>0</v>
      </c>
    </row>
    <row r="387" spans="1:6" x14ac:dyDescent="0.45">
      <c r="A387" s="7" t="s">
        <v>9</v>
      </c>
      <c r="B387" s="38"/>
      <c r="C387" s="61">
        <v>0</v>
      </c>
      <c r="D387" s="38">
        <f t="shared" si="51"/>
        <v>0</v>
      </c>
      <c r="E387" s="38">
        <f t="shared" si="52"/>
        <v>0</v>
      </c>
      <c r="F387" s="38">
        <f t="shared" si="53"/>
        <v>0</v>
      </c>
    </row>
    <row r="388" spans="1:6" x14ac:dyDescent="0.45">
      <c r="A388" s="7" t="s">
        <v>8</v>
      </c>
      <c r="B388" s="38"/>
      <c r="C388" s="61">
        <v>0</v>
      </c>
      <c r="D388" s="38">
        <f t="shared" si="51"/>
        <v>0</v>
      </c>
      <c r="E388" s="38">
        <f t="shared" si="52"/>
        <v>0</v>
      </c>
      <c r="F388" s="38">
        <f t="shared" si="53"/>
        <v>0</v>
      </c>
    </row>
    <row r="389" spans="1:6" x14ac:dyDescent="0.45">
      <c r="A389" s="7" t="s">
        <v>10</v>
      </c>
      <c r="B389" s="38"/>
      <c r="C389" s="61">
        <v>0</v>
      </c>
      <c r="D389" s="38">
        <f t="shared" si="51"/>
        <v>0</v>
      </c>
      <c r="E389" s="38">
        <f t="shared" si="52"/>
        <v>0</v>
      </c>
      <c r="F389" s="38">
        <f t="shared" si="53"/>
        <v>0</v>
      </c>
    </row>
    <row r="390" spans="1:6" x14ac:dyDescent="0.45">
      <c r="A390" s="7" t="s">
        <v>11</v>
      </c>
      <c r="B390" s="38"/>
      <c r="C390" s="61">
        <f>40200-17000</f>
        <v>23200</v>
      </c>
      <c r="D390" s="38">
        <f t="shared" si="51"/>
        <v>966.66666666666663</v>
      </c>
      <c r="E390" s="38">
        <f t="shared" si="52"/>
        <v>2178.4037558685445</v>
      </c>
      <c r="F390" s="38">
        <f t="shared" si="53"/>
        <v>90.76682316118935</v>
      </c>
    </row>
    <row r="391" spans="1:6" x14ac:dyDescent="0.45">
      <c r="A391" s="7" t="s">
        <v>25</v>
      </c>
      <c r="B391" s="38"/>
      <c r="C391" s="61">
        <v>0</v>
      </c>
      <c r="D391" s="38"/>
      <c r="E391" s="38"/>
      <c r="F391" s="38"/>
    </row>
    <row r="392" spans="1:6" x14ac:dyDescent="0.45">
      <c r="A392" s="4" t="s">
        <v>39</v>
      </c>
      <c r="B392" s="36"/>
      <c r="C392" s="60">
        <f>C393+C395+C394</f>
        <v>17372.113423000003</v>
      </c>
      <c r="D392" s="36">
        <f t="shared" ref="D392:D408" si="54">C392/24</f>
        <v>723.83805929166681</v>
      </c>
      <c r="E392" s="36">
        <f t="shared" ref="E392:E408" si="55">C392/10.65</f>
        <v>1631.1843589671364</v>
      </c>
      <c r="F392" s="36">
        <f t="shared" ref="F392:F408" si="56">E392/24</f>
        <v>67.966014956964017</v>
      </c>
    </row>
    <row r="393" spans="1:6" x14ac:dyDescent="0.45">
      <c r="A393" s="5" t="s">
        <v>3</v>
      </c>
      <c r="B393" s="38"/>
      <c r="C393" s="61"/>
      <c r="D393" s="38">
        <f t="shared" si="54"/>
        <v>0</v>
      </c>
      <c r="E393" s="38">
        <f t="shared" si="55"/>
        <v>0</v>
      </c>
      <c r="F393" s="38">
        <f t="shared" si="56"/>
        <v>0</v>
      </c>
    </row>
    <row r="394" spans="1:6" x14ac:dyDescent="0.45">
      <c r="A394" s="42" t="s">
        <v>28</v>
      </c>
      <c r="B394" s="38"/>
      <c r="C394" s="61"/>
      <c r="D394" s="38">
        <f t="shared" si="54"/>
        <v>0</v>
      </c>
      <c r="E394" s="38">
        <f t="shared" si="55"/>
        <v>0</v>
      </c>
      <c r="F394" s="38">
        <f t="shared" si="56"/>
        <v>0</v>
      </c>
    </row>
    <row r="395" spans="1:6" x14ac:dyDescent="0.45">
      <c r="A395" s="10" t="s">
        <v>43</v>
      </c>
      <c r="B395" s="38"/>
      <c r="C395" s="61">
        <f>SUM(C396:C400)</f>
        <v>17372.113423000003</v>
      </c>
      <c r="D395" s="38">
        <f t="shared" si="54"/>
        <v>723.83805929166681</v>
      </c>
      <c r="E395" s="38">
        <f t="shared" si="55"/>
        <v>1631.1843589671364</v>
      </c>
      <c r="F395" s="38">
        <f t="shared" si="56"/>
        <v>67.966014956964017</v>
      </c>
    </row>
    <row r="396" spans="1:6" x14ac:dyDescent="0.45">
      <c r="A396" s="7" t="s">
        <v>6</v>
      </c>
      <c r="B396" s="38"/>
      <c r="C396" s="61"/>
      <c r="D396" s="38">
        <f t="shared" si="54"/>
        <v>0</v>
      </c>
      <c r="E396" s="38">
        <f t="shared" si="55"/>
        <v>0</v>
      </c>
      <c r="F396" s="38">
        <f t="shared" si="56"/>
        <v>0</v>
      </c>
    </row>
    <row r="397" spans="1:6" x14ac:dyDescent="0.45">
      <c r="A397" s="7" t="s">
        <v>7</v>
      </c>
      <c r="B397" s="38"/>
      <c r="C397" s="61">
        <v>143.98511999999999</v>
      </c>
      <c r="D397" s="38">
        <f t="shared" si="54"/>
        <v>5.9993799999999995</v>
      </c>
      <c r="E397" s="38">
        <f t="shared" si="55"/>
        <v>13.519729577464787</v>
      </c>
      <c r="F397" s="38">
        <f t="shared" si="56"/>
        <v>0.56332206572769949</v>
      </c>
    </row>
    <row r="398" spans="1:6" x14ac:dyDescent="0.45">
      <c r="A398" s="7" t="s">
        <v>10</v>
      </c>
      <c r="B398" s="38"/>
      <c r="C398" s="61"/>
      <c r="D398" s="38">
        <f t="shared" si="54"/>
        <v>0</v>
      </c>
      <c r="E398" s="38">
        <f t="shared" si="55"/>
        <v>0</v>
      </c>
      <c r="F398" s="38">
        <f t="shared" si="56"/>
        <v>0</v>
      </c>
    </row>
    <row r="399" spans="1:6" x14ac:dyDescent="0.45">
      <c r="A399" s="7" t="s">
        <v>11</v>
      </c>
      <c r="B399" s="38"/>
      <c r="C399" s="61">
        <v>17228.128303000001</v>
      </c>
      <c r="D399" s="38">
        <f t="shared" si="54"/>
        <v>717.83867929166672</v>
      </c>
      <c r="E399" s="38">
        <f t="shared" si="55"/>
        <v>1617.6646293896715</v>
      </c>
      <c r="F399" s="38">
        <f t="shared" si="56"/>
        <v>67.402692891236313</v>
      </c>
    </row>
    <row r="400" spans="1:6" x14ac:dyDescent="0.45">
      <c r="A400" s="7" t="s">
        <v>25</v>
      </c>
      <c r="B400" s="38"/>
      <c r="C400" s="61"/>
      <c r="D400" s="38">
        <f t="shared" si="54"/>
        <v>0</v>
      </c>
      <c r="E400" s="38">
        <f t="shared" si="55"/>
        <v>0</v>
      </c>
      <c r="F400" s="38">
        <f t="shared" si="56"/>
        <v>0</v>
      </c>
    </row>
    <row r="401" spans="1:6" x14ac:dyDescent="0.45">
      <c r="A401" s="4" t="s">
        <v>40</v>
      </c>
      <c r="B401" s="36"/>
      <c r="C401" s="60">
        <f>C402+C403</f>
        <v>543.86436700000002</v>
      </c>
      <c r="D401" s="36">
        <f t="shared" si="54"/>
        <v>22.661015291666669</v>
      </c>
      <c r="E401" s="36">
        <f t="shared" si="55"/>
        <v>51.067076713615023</v>
      </c>
      <c r="F401" s="36">
        <f t="shared" si="56"/>
        <v>2.1277948630672925</v>
      </c>
    </row>
    <row r="402" spans="1:6" x14ac:dyDescent="0.45">
      <c r="A402" s="5" t="s">
        <v>3</v>
      </c>
      <c r="B402" s="38"/>
      <c r="C402" s="61"/>
      <c r="D402" s="38">
        <f t="shared" si="54"/>
        <v>0</v>
      </c>
      <c r="E402" s="38">
        <f t="shared" si="55"/>
        <v>0</v>
      </c>
      <c r="F402" s="38">
        <f t="shared" si="56"/>
        <v>0</v>
      </c>
    </row>
    <row r="403" spans="1:6" x14ac:dyDescent="0.45">
      <c r="A403" s="10" t="s">
        <v>43</v>
      </c>
      <c r="B403" s="38"/>
      <c r="C403" s="61">
        <f>SUM(C404:C408)</f>
        <v>543.86436700000002</v>
      </c>
      <c r="D403" s="38">
        <f t="shared" si="54"/>
        <v>22.661015291666669</v>
      </c>
      <c r="E403" s="38">
        <f t="shared" si="55"/>
        <v>51.067076713615023</v>
      </c>
      <c r="F403" s="38">
        <f t="shared" si="56"/>
        <v>2.1277948630672925</v>
      </c>
    </row>
    <row r="404" spans="1:6" x14ac:dyDescent="0.45">
      <c r="A404" s="7" t="s">
        <v>6</v>
      </c>
      <c r="B404" s="38"/>
      <c r="C404" s="61"/>
      <c r="D404" s="38">
        <f t="shared" si="54"/>
        <v>0</v>
      </c>
      <c r="E404" s="38">
        <f t="shared" si="55"/>
        <v>0</v>
      </c>
      <c r="F404" s="38">
        <f t="shared" si="56"/>
        <v>0</v>
      </c>
    </row>
    <row r="405" spans="1:6" x14ac:dyDescent="0.45">
      <c r="A405" s="7" t="s">
        <v>7</v>
      </c>
      <c r="B405" s="38"/>
      <c r="C405" s="61">
        <v>4.324592</v>
      </c>
      <c r="D405" s="38">
        <f t="shared" si="54"/>
        <v>0.18019133333333334</v>
      </c>
      <c r="E405" s="38">
        <f t="shared" si="55"/>
        <v>0.40606497652582157</v>
      </c>
      <c r="F405" s="38">
        <f t="shared" si="56"/>
        <v>1.6919374021909232E-2</v>
      </c>
    </row>
    <row r="406" spans="1:6" x14ac:dyDescent="0.45">
      <c r="A406" s="7" t="s">
        <v>10</v>
      </c>
      <c r="B406" s="38"/>
      <c r="C406" s="61"/>
      <c r="D406" s="38">
        <f t="shared" si="54"/>
        <v>0</v>
      </c>
      <c r="E406" s="38">
        <f t="shared" si="55"/>
        <v>0</v>
      </c>
      <c r="F406" s="38">
        <f t="shared" si="56"/>
        <v>0</v>
      </c>
    </row>
    <row r="407" spans="1:6" x14ac:dyDescent="0.45">
      <c r="A407" s="7" t="s">
        <v>11</v>
      </c>
      <c r="B407" s="38"/>
      <c r="C407" s="61">
        <v>539.53977499999996</v>
      </c>
      <c r="D407" s="38">
        <f t="shared" si="54"/>
        <v>22.480823958333332</v>
      </c>
      <c r="E407" s="38">
        <f t="shared" si="55"/>
        <v>50.661011737089197</v>
      </c>
      <c r="F407" s="38">
        <f t="shared" si="56"/>
        <v>2.1108754890453834</v>
      </c>
    </row>
    <row r="408" spans="1:6" x14ac:dyDescent="0.45">
      <c r="A408" s="7" t="s">
        <v>25</v>
      </c>
      <c r="B408" s="38"/>
      <c r="C408" s="61"/>
      <c r="D408" s="38">
        <f t="shared" si="54"/>
        <v>0</v>
      </c>
      <c r="E408" s="38">
        <f t="shared" si="55"/>
        <v>0</v>
      </c>
      <c r="F408" s="38">
        <f t="shared" si="56"/>
        <v>0</v>
      </c>
    </row>
    <row r="409" spans="1:6" x14ac:dyDescent="0.45">
      <c r="A409" s="2" t="s">
        <v>19</v>
      </c>
      <c r="B409" s="22"/>
      <c r="C409" s="22"/>
      <c r="D409" s="22"/>
      <c r="E409" s="22"/>
      <c r="F409" s="22"/>
    </row>
    <row r="410" spans="1:6" x14ac:dyDescent="0.45">
      <c r="A410" s="3" t="s">
        <v>32</v>
      </c>
      <c r="B410" s="35"/>
      <c r="C410" s="59">
        <f>C411+C424+C437+C450+C459</f>
        <v>422637.738365</v>
      </c>
      <c r="D410" s="35">
        <f t="shared" ref="D410:D422" si="57">C410/24</f>
        <v>17609.905765208332</v>
      </c>
      <c r="E410" s="35">
        <f>C410/10.65</f>
        <v>39684.29468215962</v>
      </c>
      <c r="F410" s="35">
        <f>E410/24</f>
        <v>1653.5122784233174</v>
      </c>
    </row>
    <row r="411" spans="1:6" x14ac:dyDescent="0.45">
      <c r="A411" s="4" t="s">
        <v>37</v>
      </c>
      <c r="B411" s="36"/>
      <c r="C411" s="60">
        <f>SUM(C412:C416)</f>
        <v>359676</v>
      </c>
      <c r="D411" s="36">
        <f t="shared" si="57"/>
        <v>14986.5</v>
      </c>
      <c r="E411" s="36">
        <f t="shared" ref="E411:E422" si="58">C411/10.65</f>
        <v>33772.394366197179</v>
      </c>
      <c r="F411" s="36">
        <f t="shared" ref="F411:F422" si="59">E411/24</f>
        <v>1407.1830985915492</v>
      </c>
    </row>
    <row r="412" spans="1:6" s="6" customFormat="1" x14ac:dyDescent="0.45">
      <c r="A412" s="5" t="s">
        <v>3</v>
      </c>
      <c r="B412" s="39"/>
      <c r="C412" s="61">
        <v>203000</v>
      </c>
      <c r="D412" s="38">
        <f t="shared" si="57"/>
        <v>8458.3333333333339</v>
      </c>
      <c r="E412" s="38">
        <f t="shared" si="58"/>
        <v>19061.032863849763</v>
      </c>
      <c r="F412" s="38">
        <f t="shared" si="59"/>
        <v>794.20970266040683</v>
      </c>
    </row>
    <row r="413" spans="1:6" x14ac:dyDescent="0.45">
      <c r="A413" s="7" t="s">
        <v>4</v>
      </c>
      <c r="B413" s="38"/>
      <c r="C413" s="61">
        <v>15576</v>
      </c>
      <c r="D413" s="38">
        <f t="shared" si="57"/>
        <v>649</v>
      </c>
      <c r="E413" s="38">
        <f t="shared" si="58"/>
        <v>1462.5352112676055</v>
      </c>
      <c r="F413" s="38">
        <f t="shared" si="59"/>
        <v>60.938967136150232</v>
      </c>
    </row>
    <row r="414" spans="1:6" x14ac:dyDescent="0.45">
      <c r="A414" s="7" t="s">
        <v>5</v>
      </c>
      <c r="B414" s="43"/>
      <c r="C414" s="61">
        <v>0</v>
      </c>
      <c r="D414" s="38">
        <f t="shared" si="57"/>
        <v>0</v>
      </c>
      <c r="E414" s="38">
        <f t="shared" si="58"/>
        <v>0</v>
      </c>
      <c r="F414" s="38">
        <f t="shared" si="59"/>
        <v>0</v>
      </c>
    </row>
    <row r="415" spans="1:6" s="9" customFormat="1" x14ac:dyDescent="0.45">
      <c r="A415" s="8" t="s">
        <v>28</v>
      </c>
      <c r="B415" s="40"/>
      <c r="C415" s="61">
        <v>1100</v>
      </c>
      <c r="D415" s="38">
        <f t="shared" si="57"/>
        <v>45.833333333333336</v>
      </c>
      <c r="E415" s="38">
        <f t="shared" si="58"/>
        <v>103.28638497652582</v>
      </c>
      <c r="F415" s="38">
        <f t="shared" si="59"/>
        <v>4.3035993740219096</v>
      </c>
    </row>
    <row r="416" spans="1:6" s="11" customFormat="1" x14ac:dyDescent="0.45">
      <c r="A416" s="10" t="s">
        <v>43</v>
      </c>
      <c r="B416" s="45"/>
      <c r="C416" s="61">
        <f>SUM(C417:C423)</f>
        <v>140000</v>
      </c>
      <c r="D416" s="38">
        <f t="shared" si="57"/>
        <v>5833.333333333333</v>
      </c>
      <c r="E416" s="38">
        <f t="shared" si="58"/>
        <v>13145.539906103286</v>
      </c>
      <c r="F416" s="38">
        <f t="shared" si="59"/>
        <v>547.73082942097028</v>
      </c>
    </row>
    <row r="417" spans="1:6" x14ac:dyDescent="0.45">
      <c r="A417" s="7" t="s">
        <v>6</v>
      </c>
      <c r="B417" s="44">
        <v>78084</v>
      </c>
      <c r="C417" s="61">
        <v>43000</v>
      </c>
      <c r="D417" s="38">
        <f t="shared" si="57"/>
        <v>1791.6666666666667</v>
      </c>
      <c r="E417" s="38">
        <f t="shared" si="58"/>
        <v>4037.5586854460093</v>
      </c>
      <c r="F417" s="38">
        <f t="shared" si="59"/>
        <v>168.23161189358373</v>
      </c>
    </row>
    <row r="418" spans="1:6" x14ac:dyDescent="0.45">
      <c r="A418" s="7" t="s">
        <v>7</v>
      </c>
      <c r="B418" s="44">
        <v>27449</v>
      </c>
      <c r="C418" s="61">
        <v>10000</v>
      </c>
      <c r="D418" s="38">
        <f t="shared" si="57"/>
        <v>416.66666666666669</v>
      </c>
      <c r="E418" s="38">
        <f t="shared" si="58"/>
        <v>938.96713615023475</v>
      </c>
      <c r="F418" s="38">
        <f t="shared" si="59"/>
        <v>39.123630672926446</v>
      </c>
    </row>
    <row r="419" spans="1:6" x14ac:dyDescent="0.45">
      <c r="A419" s="7" t="s">
        <v>9</v>
      </c>
      <c r="B419" s="44">
        <v>0</v>
      </c>
      <c r="C419" s="61">
        <v>0</v>
      </c>
      <c r="D419" s="38">
        <f t="shared" si="57"/>
        <v>0</v>
      </c>
      <c r="E419" s="38">
        <f t="shared" si="58"/>
        <v>0</v>
      </c>
      <c r="F419" s="38">
        <f t="shared" si="59"/>
        <v>0</v>
      </c>
    </row>
    <row r="420" spans="1:6" x14ac:dyDescent="0.45">
      <c r="A420" s="7" t="s">
        <v>8</v>
      </c>
      <c r="B420" s="44">
        <v>0</v>
      </c>
      <c r="C420" s="61">
        <v>0</v>
      </c>
      <c r="D420" s="38">
        <f t="shared" si="57"/>
        <v>0</v>
      </c>
      <c r="E420" s="38">
        <f t="shared" si="58"/>
        <v>0</v>
      </c>
      <c r="F420" s="38">
        <f t="shared" si="59"/>
        <v>0</v>
      </c>
    </row>
    <row r="421" spans="1:6" x14ac:dyDescent="0.45">
      <c r="A421" s="7" t="s">
        <v>10</v>
      </c>
      <c r="B421" s="44">
        <v>202095.6</v>
      </c>
      <c r="C421" s="61">
        <v>0</v>
      </c>
      <c r="D421" s="38">
        <f t="shared" si="57"/>
        <v>0</v>
      </c>
      <c r="E421" s="38">
        <f t="shared" si="58"/>
        <v>0</v>
      </c>
      <c r="F421" s="38">
        <f t="shared" si="59"/>
        <v>0</v>
      </c>
    </row>
    <row r="422" spans="1:6" x14ac:dyDescent="0.45">
      <c r="A422" s="7" t="s">
        <v>11</v>
      </c>
      <c r="B422" s="44">
        <v>157937</v>
      </c>
      <c r="C422" s="61">
        <v>87000</v>
      </c>
      <c r="D422" s="38">
        <f t="shared" si="57"/>
        <v>3625</v>
      </c>
      <c r="E422" s="38">
        <f t="shared" si="58"/>
        <v>8169.0140845070418</v>
      </c>
      <c r="F422" s="38">
        <f t="shared" si="59"/>
        <v>340.3755868544601</v>
      </c>
    </row>
    <row r="423" spans="1:6" x14ac:dyDescent="0.45">
      <c r="A423" s="7" t="s">
        <v>25</v>
      </c>
      <c r="B423" s="44">
        <v>21623</v>
      </c>
      <c r="C423" s="61">
        <v>0</v>
      </c>
      <c r="D423" s="38"/>
      <c r="E423" s="38"/>
      <c r="F423" s="38"/>
    </row>
    <row r="424" spans="1:6" x14ac:dyDescent="0.45">
      <c r="A424" s="4" t="s">
        <v>35</v>
      </c>
      <c r="B424" s="36"/>
      <c r="C424" s="60">
        <f>SUM(C425:C429)</f>
        <v>2950</v>
      </c>
      <c r="D424" s="36">
        <f t="shared" ref="D424:D435" si="60">C424/24</f>
        <v>122.91666666666667</v>
      </c>
      <c r="E424" s="36">
        <f t="shared" ref="E424:E435" si="61">C424/10.65</f>
        <v>276.99530516431923</v>
      </c>
      <c r="F424" s="36">
        <f t="shared" ref="F424:F435" si="62">E424/24</f>
        <v>11.541471048513301</v>
      </c>
    </row>
    <row r="425" spans="1:6" s="6" customFormat="1" x14ac:dyDescent="0.45">
      <c r="A425" s="5" t="s">
        <v>3</v>
      </c>
      <c r="B425" s="39"/>
      <c r="C425" s="61">
        <v>50</v>
      </c>
      <c r="D425" s="38">
        <f t="shared" si="60"/>
        <v>2.0833333333333335</v>
      </c>
      <c r="E425" s="38">
        <f t="shared" si="61"/>
        <v>4.694835680751174</v>
      </c>
      <c r="F425" s="38">
        <f t="shared" si="62"/>
        <v>0.19561815336463226</v>
      </c>
    </row>
    <row r="426" spans="1:6" x14ac:dyDescent="0.45">
      <c r="A426" s="7" t="s">
        <v>4</v>
      </c>
      <c r="B426" s="38"/>
      <c r="C426" s="61">
        <v>0</v>
      </c>
      <c r="D426" s="38">
        <f t="shared" si="60"/>
        <v>0</v>
      </c>
      <c r="E426" s="38">
        <f t="shared" si="61"/>
        <v>0</v>
      </c>
      <c r="F426" s="38">
        <f t="shared" si="62"/>
        <v>0</v>
      </c>
    </row>
    <row r="427" spans="1:6" x14ac:dyDescent="0.45">
      <c r="A427" s="7" t="s">
        <v>5</v>
      </c>
      <c r="B427" s="38"/>
      <c r="C427" s="61">
        <v>0</v>
      </c>
      <c r="D427" s="38">
        <f t="shared" si="60"/>
        <v>0</v>
      </c>
      <c r="E427" s="38">
        <f t="shared" si="61"/>
        <v>0</v>
      </c>
      <c r="F427" s="38">
        <f t="shared" si="62"/>
        <v>0</v>
      </c>
    </row>
    <row r="428" spans="1:6" s="9" customFormat="1" x14ac:dyDescent="0.45">
      <c r="A428" s="8" t="s">
        <v>28</v>
      </c>
      <c r="B428" s="40"/>
      <c r="C428" s="61">
        <v>0</v>
      </c>
      <c r="D428" s="38">
        <f t="shared" si="60"/>
        <v>0</v>
      </c>
      <c r="E428" s="38">
        <f t="shared" si="61"/>
        <v>0</v>
      </c>
      <c r="F428" s="38">
        <f t="shared" si="62"/>
        <v>0</v>
      </c>
    </row>
    <row r="429" spans="1:6" s="11" customFormat="1" x14ac:dyDescent="0.45">
      <c r="A429" s="10" t="s">
        <v>43</v>
      </c>
      <c r="B429" s="41"/>
      <c r="C429" s="61">
        <f>SUM(C430:C436)</f>
        <v>2900</v>
      </c>
      <c r="D429" s="38">
        <f t="shared" si="60"/>
        <v>120.83333333333333</v>
      </c>
      <c r="E429" s="38">
        <f t="shared" si="61"/>
        <v>272.30046948356807</v>
      </c>
      <c r="F429" s="38">
        <f t="shared" si="62"/>
        <v>11.345852895148669</v>
      </c>
    </row>
    <row r="430" spans="1:6" x14ac:dyDescent="0.45">
      <c r="A430" s="7" t="s">
        <v>6</v>
      </c>
      <c r="B430" s="38"/>
      <c r="C430" s="61">
        <v>250</v>
      </c>
      <c r="D430" s="38">
        <f t="shared" si="60"/>
        <v>10.416666666666666</v>
      </c>
      <c r="E430" s="38">
        <f t="shared" si="61"/>
        <v>23.474178403755868</v>
      </c>
      <c r="F430" s="38">
        <f t="shared" si="62"/>
        <v>0.97809076682316121</v>
      </c>
    </row>
    <row r="431" spans="1:6" x14ac:dyDescent="0.45">
      <c r="A431" s="7" t="s">
        <v>7</v>
      </c>
      <c r="B431" s="38"/>
      <c r="C431" s="61">
        <v>0</v>
      </c>
      <c r="D431" s="38">
        <f t="shared" si="60"/>
        <v>0</v>
      </c>
      <c r="E431" s="38">
        <f t="shared" si="61"/>
        <v>0</v>
      </c>
      <c r="F431" s="38">
        <f t="shared" si="62"/>
        <v>0</v>
      </c>
    </row>
    <row r="432" spans="1:6" x14ac:dyDescent="0.45">
      <c r="A432" s="7" t="s">
        <v>9</v>
      </c>
      <c r="B432" s="38"/>
      <c r="C432" s="61">
        <v>0</v>
      </c>
      <c r="D432" s="38">
        <f t="shared" si="60"/>
        <v>0</v>
      </c>
      <c r="E432" s="38">
        <f t="shared" si="61"/>
        <v>0</v>
      </c>
      <c r="F432" s="38">
        <f t="shared" si="62"/>
        <v>0</v>
      </c>
    </row>
    <row r="433" spans="1:6" x14ac:dyDescent="0.45">
      <c r="A433" s="7" t="s">
        <v>8</v>
      </c>
      <c r="B433" s="38"/>
      <c r="C433" s="61">
        <v>0</v>
      </c>
      <c r="D433" s="38">
        <f t="shared" si="60"/>
        <v>0</v>
      </c>
      <c r="E433" s="38">
        <f t="shared" si="61"/>
        <v>0</v>
      </c>
      <c r="F433" s="38">
        <f t="shared" si="62"/>
        <v>0</v>
      </c>
    </row>
    <row r="434" spans="1:6" x14ac:dyDescent="0.45">
      <c r="A434" s="7" t="s">
        <v>10</v>
      </c>
      <c r="B434" s="38"/>
      <c r="C434" s="61">
        <v>0</v>
      </c>
      <c r="D434" s="38">
        <f t="shared" si="60"/>
        <v>0</v>
      </c>
      <c r="E434" s="38">
        <f t="shared" si="61"/>
        <v>0</v>
      </c>
      <c r="F434" s="38">
        <f t="shared" si="62"/>
        <v>0</v>
      </c>
    </row>
    <row r="435" spans="1:6" x14ac:dyDescent="0.45">
      <c r="A435" s="7" t="s">
        <v>11</v>
      </c>
      <c r="B435" s="38"/>
      <c r="C435" s="61">
        <v>2650</v>
      </c>
      <c r="D435" s="38">
        <f t="shared" si="60"/>
        <v>110.41666666666667</v>
      </c>
      <c r="E435" s="38">
        <f t="shared" si="61"/>
        <v>248.82629107981219</v>
      </c>
      <c r="F435" s="38">
        <f t="shared" si="62"/>
        <v>10.367762128325507</v>
      </c>
    </row>
    <row r="436" spans="1:6" x14ac:dyDescent="0.45">
      <c r="A436" s="7" t="s">
        <v>25</v>
      </c>
      <c r="B436" s="38"/>
      <c r="C436" s="61">
        <v>0</v>
      </c>
      <c r="D436" s="38"/>
      <c r="E436" s="38"/>
      <c r="F436" s="38"/>
    </row>
    <row r="437" spans="1:6" x14ac:dyDescent="0.45">
      <c r="A437" s="4" t="s">
        <v>38</v>
      </c>
      <c r="B437" s="36"/>
      <c r="C437" s="60">
        <f>SUM(C438:C442)</f>
        <v>47350</v>
      </c>
      <c r="D437" s="36">
        <f t="shared" ref="D437:D448" si="63">C437/24</f>
        <v>1972.9166666666667</v>
      </c>
      <c r="E437" s="36">
        <f t="shared" ref="E437:E448" si="64">C437/10.65</f>
        <v>4446.0093896713615</v>
      </c>
      <c r="F437" s="36">
        <f t="shared" ref="F437:F448" si="65">E437/24</f>
        <v>185.25039123630674</v>
      </c>
    </row>
    <row r="438" spans="1:6" s="6" customFormat="1" x14ac:dyDescent="0.45">
      <c r="A438" s="5" t="s">
        <v>3</v>
      </c>
      <c r="B438" s="39"/>
      <c r="C438" s="61">
        <v>1250</v>
      </c>
      <c r="D438" s="38">
        <f t="shared" si="63"/>
        <v>52.083333333333336</v>
      </c>
      <c r="E438" s="38">
        <f t="shared" si="64"/>
        <v>117.37089201877934</v>
      </c>
      <c r="F438" s="38">
        <f t="shared" si="65"/>
        <v>4.8904538341158057</v>
      </c>
    </row>
    <row r="439" spans="1:6" x14ac:dyDescent="0.45">
      <c r="A439" s="7" t="s">
        <v>4</v>
      </c>
      <c r="B439" s="38"/>
      <c r="C439" s="61">
        <v>0</v>
      </c>
      <c r="D439" s="38">
        <f t="shared" si="63"/>
        <v>0</v>
      </c>
      <c r="E439" s="38">
        <f t="shared" si="64"/>
        <v>0</v>
      </c>
      <c r="F439" s="38">
        <f t="shared" si="65"/>
        <v>0</v>
      </c>
    </row>
    <row r="440" spans="1:6" x14ac:dyDescent="0.45">
      <c r="A440" s="7" t="s">
        <v>5</v>
      </c>
      <c r="B440" s="38"/>
      <c r="C440" s="61">
        <v>0</v>
      </c>
      <c r="D440" s="38">
        <f t="shared" si="63"/>
        <v>0</v>
      </c>
      <c r="E440" s="38">
        <f t="shared" si="64"/>
        <v>0</v>
      </c>
      <c r="F440" s="38">
        <f t="shared" si="65"/>
        <v>0</v>
      </c>
    </row>
    <row r="441" spans="1:6" s="9" customFormat="1" x14ac:dyDescent="0.45">
      <c r="A441" s="8" t="s">
        <v>28</v>
      </c>
      <c r="B441" s="40"/>
      <c r="C441" s="61">
        <v>0</v>
      </c>
      <c r="D441" s="38">
        <f t="shared" si="63"/>
        <v>0</v>
      </c>
      <c r="E441" s="38">
        <f t="shared" si="64"/>
        <v>0</v>
      </c>
      <c r="F441" s="38">
        <f t="shared" si="65"/>
        <v>0</v>
      </c>
    </row>
    <row r="442" spans="1:6" s="11" customFormat="1" x14ac:dyDescent="0.45">
      <c r="A442" s="10" t="s">
        <v>43</v>
      </c>
      <c r="B442" s="41"/>
      <c r="C442" s="61">
        <f>SUM(C443:C449)</f>
        <v>46100</v>
      </c>
      <c r="D442" s="38">
        <f t="shared" si="63"/>
        <v>1920.8333333333333</v>
      </c>
      <c r="E442" s="38">
        <f t="shared" si="64"/>
        <v>4328.6384976525824</v>
      </c>
      <c r="F442" s="38">
        <f t="shared" si="65"/>
        <v>180.35993740219092</v>
      </c>
    </row>
    <row r="443" spans="1:6" x14ac:dyDescent="0.45">
      <c r="A443" s="7" t="s">
        <v>6</v>
      </c>
      <c r="B443" s="38"/>
      <c r="C443" s="61">
        <v>0</v>
      </c>
      <c r="D443" s="38">
        <f t="shared" si="63"/>
        <v>0</v>
      </c>
      <c r="E443" s="38">
        <f t="shared" si="64"/>
        <v>0</v>
      </c>
      <c r="F443" s="38">
        <f t="shared" si="65"/>
        <v>0</v>
      </c>
    </row>
    <row r="444" spans="1:6" x14ac:dyDescent="0.45">
      <c r="A444" s="7" t="s">
        <v>7</v>
      </c>
      <c r="B444" s="38"/>
      <c r="C444" s="61">
        <v>0</v>
      </c>
      <c r="D444" s="38">
        <f t="shared" si="63"/>
        <v>0</v>
      </c>
      <c r="E444" s="38">
        <f t="shared" si="64"/>
        <v>0</v>
      </c>
      <c r="F444" s="38">
        <f t="shared" si="65"/>
        <v>0</v>
      </c>
    </row>
    <row r="445" spans="1:6" x14ac:dyDescent="0.45">
      <c r="A445" s="7" t="s">
        <v>9</v>
      </c>
      <c r="B445" s="38"/>
      <c r="C445" s="61">
        <v>0</v>
      </c>
      <c r="D445" s="38">
        <f t="shared" si="63"/>
        <v>0</v>
      </c>
      <c r="E445" s="38">
        <f t="shared" si="64"/>
        <v>0</v>
      </c>
      <c r="F445" s="38">
        <f t="shared" si="65"/>
        <v>0</v>
      </c>
    </row>
    <row r="446" spans="1:6" x14ac:dyDescent="0.45">
      <c r="A446" s="7" t="s">
        <v>8</v>
      </c>
      <c r="B446" s="38"/>
      <c r="C446" s="61">
        <v>0</v>
      </c>
      <c r="D446" s="38">
        <f t="shared" si="63"/>
        <v>0</v>
      </c>
      <c r="E446" s="38">
        <f t="shared" si="64"/>
        <v>0</v>
      </c>
      <c r="F446" s="38">
        <f t="shared" si="65"/>
        <v>0</v>
      </c>
    </row>
    <row r="447" spans="1:6" x14ac:dyDescent="0.45">
      <c r="A447" s="7" t="s">
        <v>10</v>
      </c>
      <c r="B447" s="38"/>
      <c r="C447" s="61">
        <v>0</v>
      </c>
      <c r="D447" s="38">
        <f t="shared" si="63"/>
        <v>0</v>
      </c>
      <c r="E447" s="38">
        <f t="shared" si="64"/>
        <v>0</v>
      </c>
      <c r="F447" s="38">
        <f t="shared" si="65"/>
        <v>0</v>
      </c>
    </row>
    <row r="448" spans="1:6" x14ac:dyDescent="0.45">
      <c r="A448" s="7" t="s">
        <v>11</v>
      </c>
      <c r="B448" s="38"/>
      <c r="C448" s="61">
        <f>58100-12000</f>
        <v>46100</v>
      </c>
      <c r="D448" s="38">
        <f t="shared" si="63"/>
        <v>1920.8333333333333</v>
      </c>
      <c r="E448" s="38">
        <f t="shared" si="64"/>
        <v>4328.6384976525824</v>
      </c>
      <c r="F448" s="38">
        <f t="shared" si="65"/>
        <v>180.35993740219092</v>
      </c>
    </row>
    <row r="449" spans="1:6" x14ac:dyDescent="0.45">
      <c r="A449" s="7" t="s">
        <v>25</v>
      </c>
      <c r="B449" s="38"/>
      <c r="C449" s="61">
        <v>0</v>
      </c>
      <c r="D449" s="38"/>
      <c r="E449" s="38"/>
      <c r="F449" s="38"/>
    </row>
    <row r="450" spans="1:6" x14ac:dyDescent="0.45">
      <c r="A450" s="4" t="s">
        <v>39</v>
      </c>
      <c r="B450" s="36"/>
      <c r="C450" s="60">
        <f>C451+C453+C452</f>
        <v>12129.464120000001</v>
      </c>
      <c r="D450" s="36">
        <f t="shared" ref="D450:D466" si="66">C450/24</f>
        <v>505.39433833333334</v>
      </c>
      <c r="E450" s="36">
        <f t="shared" ref="E450:E466" si="67">C450/10.65</f>
        <v>1138.9168187793427</v>
      </c>
      <c r="F450" s="36">
        <f t="shared" ref="F450:F466" si="68">E450/24</f>
        <v>47.454867449139279</v>
      </c>
    </row>
    <row r="451" spans="1:6" x14ac:dyDescent="0.45">
      <c r="A451" s="5" t="s">
        <v>3</v>
      </c>
      <c r="B451" s="38"/>
      <c r="C451" s="61"/>
      <c r="D451" s="38">
        <f t="shared" si="66"/>
        <v>0</v>
      </c>
      <c r="E451" s="38">
        <f t="shared" si="67"/>
        <v>0</v>
      </c>
      <c r="F451" s="38">
        <f t="shared" si="68"/>
        <v>0</v>
      </c>
    </row>
    <row r="452" spans="1:6" x14ac:dyDescent="0.45">
      <c r="A452" s="42" t="s">
        <v>28</v>
      </c>
      <c r="B452" s="38"/>
      <c r="C452" s="61"/>
      <c r="D452" s="38">
        <f t="shared" si="66"/>
        <v>0</v>
      </c>
      <c r="E452" s="38">
        <f t="shared" si="67"/>
        <v>0</v>
      </c>
      <c r="F452" s="38">
        <f t="shared" si="68"/>
        <v>0</v>
      </c>
    </row>
    <row r="453" spans="1:6" x14ac:dyDescent="0.45">
      <c r="A453" s="10" t="s">
        <v>43</v>
      </c>
      <c r="B453" s="38"/>
      <c r="C453" s="61">
        <f>SUM(C454:C458)</f>
        <v>12129.464120000001</v>
      </c>
      <c r="D453" s="38">
        <f t="shared" si="66"/>
        <v>505.39433833333334</v>
      </c>
      <c r="E453" s="38">
        <f t="shared" si="67"/>
        <v>1138.9168187793427</v>
      </c>
      <c r="F453" s="38">
        <f t="shared" si="68"/>
        <v>47.454867449139279</v>
      </c>
    </row>
    <row r="454" spans="1:6" x14ac:dyDescent="0.45">
      <c r="A454" s="7" t="s">
        <v>6</v>
      </c>
      <c r="B454" s="38"/>
      <c r="C454" s="61"/>
      <c r="D454" s="38">
        <f t="shared" si="66"/>
        <v>0</v>
      </c>
      <c r="E454" s="38">
        <f t="shared" si="67"/>
        <v>0</v>
      </c>
      <c r="F454" s="38">
        <f t="shared" si="68"/>
        <v>0</v>
      </c>
    </row>
    <row r="455" spans="1:6" x14ac:dyDescent="0.45">
      <c r="A455" s="7" t="s">
        <v>7</v>
      </c>
      <c r="B455" s="38"/>
      <c r="C455" s="61">
        <v>32.292105999999997</v>
      </c>
      <c r="D455" s="38">
        <f t="shared" si="66"/>
        <v>1.3455044166666665</v>
      </c>
      <c r="E455" s="38">
        <f t="shared" si="67"/>
        <v>3.032122629107981</v>
      </c>
      <c r="F455" s="38">
        <f t="shared" si="68"/>
        <v>0.12633844287949922</v>
      </c>
    </row>
    <row r="456" spans="1:6" x14ac:dyDescent="0.45">
      <c r="A456" s="7" t="s">
        <v>10</v>
      </c>
      <c r="B456" s="38"/>
      <c r="C456" s="61"/>
      <c r="D456" s="38">
        <f t="shared" si="66"/>
        <v>0</v>
      </c>
      <c r="E456" s="38">
        <f t="shared" si="67"/>
        <v>0</v>
      </c>
      <c r="F456" s="38">
        <f t="shared" si="68"/>
        <v>0</v>
      </c>
    </row>
    <row r="457" spans="1:6" x14ac:dyDescent="0.45">
      <c r="A457" s="7" t="s">
        <v>11</v>
      </c>
      <c r="B457" s="38"/>
      <c r="C457" s="61">
        <v>12097.172014</v>
      </c>
      <c r="D457" s="38">
        <f t="shared" si="66"/>
        <v>504.04883391666664</v>
      </c>
      <c r="E457" s="38">
        <f t="shared" si="67"/>
        <v>1135.8846961502347</v>
      </c>
      <c r="F457" s="38">
        <f t="shared" si="68"/>
        <v>47.328529006259778</v>
      </c>
    </row>
    <row r="458" spans="1:6" x14ac:dyDescent="0.45">
      <c r="A458" s="7" t="s">
        <v>25</v>
      </c>
      <c r="B458" s="38"/>
      <c r="C458" s="61"/>
      <c r="D458" s="38">
        <f t="shared" si="66"/>
        <v>0</v>
      </c>
      <c r="E458" s="38">
        <f t="shared" si="67"/>
        <v>0</v>
      </c>
      <c r="F458" s="38">
        <f t="shared" si="68"/>
        <v>0</v>
      </c>
    </row>
    <row r="459" spans="1:6" x14ac:dyDescent="0.45">
      <c r="A459" s="4" t="s">
        <v>40</v>
      </c>
      <c r="B459" s="36"/>
      <c r="C459" s="60">
        <f>C460+C461</f>
        <v>532.27424499999995</v>
      </c>
      <c r="D459" s="36">
        <f t="shared" si="66"/>
        <v>22.178093541666666</v>
      </c>
      <c r="E459" s="36">
        <f t="shared" si="67"/>
        <v>49.978802347417833</v>
      </c>
      <c r="F459" s="36">
        <f t="shared" si="68"/>
        <v>2.0824500978090765</v>
      </c>
    </row>
    <row r="460" spans="1:6" x14ac:dyDescent="0.45">
      <c r="A460" s="5" t="s">
        <v>3</v>
      </c>
      <c r="B460" s="38"/>
      <c r="C460" s="61"/>
      <c r="D460" s="38">
        <f t="shared" si="66"/>
        <v>0</v>
      </c>
      <c r="E460" s="38">
        <f t="shared" si="67"/>
        <v>0</v>
      </c>
      <c r="F460" s="38">
        <f t="shared" si="68"/>
        <v>0</v>
      </c>
    </row>
    <row r="461" spans="1:6" x14ac:dyDescent="0.45">
      <c r="A461" s="10" t="s">
        <v>43</v>
      </c>
      <c r="B461" s="38"/>
      <c r="C461" s="61">
        <f>SUM(C462:C466)</f>
        <v>532.27424499999995</v>
      </c>
      <c r="D461" s="38">
        <f t="shared" si="66"/>
        <v>22.178093541666666</v>
      </c>
      <c r="E461" s="38">
        <f t="shared" si="67"/>
        <v>49.978802347417833</v>
      </c>
      <c r="F461" s="38">
        <f t="shared" si="68"/>
        <v>2.0824500978090765</v>
      </c>
    </row>
    <row r="462" spans="1:6" x14ac:dyDescent="0.45">
      <c r="A462" s="7" t="s">
        <v>6</v>
      </c>
      <c r="B462" s="38"/>
      <c r="C462" s="61"/>
      <c r="D462" s="38">
        <f t="shared" si="66"/>
        <v>0</v>
      </c>
      <c r="E462" s="38">
        <f t="shared" si="67"/>
        <v>0</v>
      </c>
      <c r="F462" s="38">
        <f t="shared" si="68"/>
        <v>0</v>
      </c>
    </row>
    <row r="463" spans="1:6" x14ac:dyDescent="0.45">
      <c r="A463" s="7" t="s">
        <v>7</v>
      </c>
      <c r="B463" s="38"/>
      <c r="C463" s="61"/>
      <c r="D463" s="38">
        <f t="shared" si="66"/>
        <v>0</v>
      </c>
      <c r="E463" s="38">
        <f t="shared" si="67"/>
        <v>0</v>
      </c>
      <c r="F463" s="38">
        <f t="shared" si="68"/>
        <v>0</v>
      </c>
    </row>
    <row r="464" spans="1:6" x14ac:dyDescent="0.45">
      <c r="A464" s="7" t="s">
        <v>10</v>
      </c>
      <c r="B464" s="38"/>
      <c r="C464" s="61"/>
      <c r="D464" s="38">
        <f t="shared" si="66"/>
        <v>0</v>
      </c>
      <c r="E464" s="38">
        <f t="shared" si="67"/>
        <v>0</v>
      </c>
      <c r="F464" s="38">
        <f t="shared" si="68"/>
        <v>0</v>
      </c>
    </row>
    <row r="465" spans="1:6" x14ac:dyDescent="0.45">
      <c r="A465" s="7" t="s">
        <v>11</v>
      </c>
      <c r="B465" s="38"/>
      <c r="C465" s="61">
        <v>532.27424499999995</v>
      </c>
      <c r="D465" s="38">
        <f t="shared" si="66"/>
        <v>22.178093541666666</v>
      </c>
      <c r="E465" s="38">
        <f t="shared" si="67"/>
        <v>49.978802347417833</v>
      </c>
      <c r="F465" s="38">
        <f t="shared" si="68"/>
        <v>2.0824500978090765</v>
      </c>
    </row>
    <row r="466" spans="1:6" x14ac:dyDescent="0.45">
      <c r="A466" s="7" t="s">
        <v>25</v>
      </c>
      <c r="B466" s="38"/>
      <c r="C466" s="61"/>
      <c r="D466" s="38">
        <f t="shared" si="66"/>
        <v>0</v>
      </c>
      <c r="E466" s="38">
        <f t="shared" si="67"/>
        <v>0</v>
      </c>
      <c r="F466" s="38">
        <f t="shared" si="68"/>
        <v>0</v>
      </c>
    </row>
    <row r="467" spans="1:6" x14ac:dyDescent="0.45">
      <c r="A467" s="2" t="s">
        <v>20</v>
      </c>
      <c r="B467" s="22"/>
      <c r="C467" s="22"/>
      <c r="D467" s="22"/>
      <c r="E467" s="22"/>
      <c r="F467" s="22"/>
    </row>
    <row r="468" spans="1:6" x14ac:dyDescent="0.45">
      <c r="A468" s="3" t="s">
        <v>32</v>
      </c>
      <c r="B468" s="35"/>
      <c r="C468" s="59">
        <f>C469+C482+C495+C508+C517</f>
        <v>422800.82713999995</v>
      </c>
      <c r="D468" s="35">
        <f t="shared" ref="D468:D480" si="69">C468/24</f>
        <v>17616.701130833331</v>
      </c>
      <c r="E468" s="35">
        <f>C468/10.65</f>
        <v>39699.608182159616</v>
      </c>
      <c r="F468" s="35">
        <f>E468/24</f>
        <v>1654.1503409233173</v>
      </c>
    </row>
    <row r="469" spans="1:6" x14ac:dyDescent="0.45">
      <c r="A469" s="4" t="s">
        <v>37</v>
      </c>
      <c r="B469" s="36"/>
      <c r="C469" s="60">
        <f>SUM(C470:C474)</f>
        <v>359676</v>
      </c>
      <c r="D469" s="36">
        <f t="shared" si="69"/>
        <v>14986.5</v>
      </c>
      <c r="E469" s="36">
        <f t="shared" ref="E469:E480" si="70">C469/10.65</f>
        <v>33772.394366197179</v>
      </c>
      <c r="F469" s="36">
        <f t="shared" ref="F469:F480" si="71">E469/24</f>
        <v>1407.1830985915492</v>
      </c>
    </row>
    <row r="470" spans="1:6" s="6" customFormat="1" x14ac:dyDescent="0.45">
      <c r="A470" s="5" t="s">
        <v>3</v>
      </c>
      <c r="B470" s="39"/>
      <c r="C470" s="61">
        <v>203000</v>
      </c>
      <c r="D470" s="38">
        <f t="shared" si="69"/>
        <v>8458.3333333333339</v>
      </c>
      <c r="E470" s="38">
        <f t="shared" si="70"/>
        <v>19061.032863849763</v>
      </c>
      <c r="F470" s="38">
        <f t="shared" si="71"/>
        <v>794.20970266040683</v>
      </c>
    </row>
    <row r="471" spans="1:6" x14ac:dyDescent="0.45">
      <c r="A471" s="7" t="s">
        <v>4</v>
      </c>
      <c r="B471" s="38"/>
      <c r="C471" s="61">
        <v>15576</v>
      </c>
      <c r="D471" s="38">
        <f t="shared" si="69"/>
        <v>649</v>
      </c>
      <c r="E471" s="38">
        <f t="shared" si="70"/>
        <v>1462.5352112676055</v>
      </c>
      <c r="F471" s="38">
        <f t="shared" si="71"/>
        <v>60.938967136150232</v>
      </c>
    </row>
    <row r="472" spans="1:6" x14ac:dyDescent="0.45">
      <c r="A472" s="7" t="s">
        <v>5</v>
      </c>
      <c r="B472" s="43"/>
      <c r="C472" s="61">
        <v>0</v>
      </c>
      <c r="D472" s="38">
        <f t="shared" si="69"/>
        <v>0</v>
      </c>
      <c r="E472" s="38">
        <f t="shared" si="70"/>
        <v>0</v>
      </c>
      <c r="F472" s="38">
        <f t="shared" si="71"/>
        <v>0</v>
      </c>
    </row>
    <row r="473" spans="1:6" s="9" customFormat="1" x14ac:dyDescent="0.45">
      <c r="A473" s="8" t="s">
        <v>28</v>
      </c>
      <c r="B473" s="40"/>
      <c r="C473" s="61">
        <v>1100</v>
      </c>
      <c r="D473" s="38">
        <f t="shared" si="69"/>
        <v>45.833333333333336</v>
      </c>
      <c r="E473" s="38">
        <f t="shared" si="70"/>
        <v>103.28638497652582</v>
      </c>
      <c r="F473" s="38">
        <f t="shared" si="71"/>
        <v>4.3035993740219096</v>
      </c>
    </row>
    <row r="474" spans="1:6" s="11" customFormat="1" x14ac:dyDescent="0.45">
      <c r="A474" s="10" t="s">
        <v>43</v>
      </c>
      <c r="B474" s="41"/>
      <c r="C474" s="61">
        <f>SUM(C475:C481)</f>
        <v>140000</v>
      </c>
      <c r="D474" s="38">
        <f t="shared" si="69"/>
        <v>5833.333333333333</v>
      </c>
      <c r="E474" s="38">
        <f t="shared" si="70"/>
        <v>13145.539906103286</v>
      </c>
      <c r="F474" s="38">
        <f t="shared" si="71"/>
        <v>547.73082942097028</v>
      </c>
    </row>
    <row r="475" spans="1:6" x14ac:dyDescent="0.45">
      <c r="A475" s="7" t="s">
        <v>6</v>
      </c>
      <c r="B475" s="44">
        <v>78084</v>
      </c>
      <c r="C475" s="61">
        <v>43000</v>
      </c>
      <c r="D475" s="38">
        <f t="shared" si="69"/>
        <v>1791.6666666666667</v>
      </c>
      <c r="E475" s="38">
        <f t="shared" si="70"/>
        <v>4037.5586854460093</v>
      </c>
      <c r="F475" s="38">
        <f t="shared" si="71"/>
        <v>168.23161189358373</v>
      </c>
    </row>
    <row r="476" spans="1:6" x14ac:dyDescent="0.45">
      <c r="A476" s="7" t="s">
        <v>7</v>
      </c>
      <c r="B476" s="44">
        <v>27449</v>
      </c>
      <c r="C476" s="61">
        <v>10000</v>
      </c>
      <c r="D476" s="38">
        <f t="shared" si="69"/>
        <v>416.66666666666669</v>
      </c>
      <c r="E476" s="38">
        <f t="shared" si="70"/>
        <v>938.96713615023475</v>
      </c>
      <c r="F476" s="38">
        <f t="shared" si="71"/>
        <v>39.123630672926446</v>
      </c>
    </row>
    <row r="477" spans="1:6" x14ac:dyDescent="0.45">
      <c r="A477" s="7" t="s">
        <v>9</v>
      </c>
      <c r="B477" s="44">
        <v>0</v>
      </c>
      <c r="C477" s="61">
        <v>0</v>
      </c>
      <c r="D477" s="38">
        <f t="shared" si="69"/>
        <v>0</v>
      </c>
      <c r="E477" s="38">
        <f t="shared" si="70"/>
        <v>0</v>
      </c>
      <c r="F477" s="38">
        <f t="shared" si="71"/>
        <v>0</v>
      </c>
    </row>
    <row r="478" spans="1:6" x14ac:dyDescent="0.45">
      <c r="A478" s="7" t="s">
        <v>8</v>
      </c>
      <c r="B478" s="44">
        <v>0</v>
      </c>
      <c r="C478" s="61">
        <v>0</v>
      </c>
      <c r="D478" s="38">
        <f t="shared" si="69"/>
        <v>0</v>
      </c>
      <c r="E478" s="38">
        <f t="shared" si="70"/>
        <v>0</v>
      </c>
      <c r="F478" s="38">
        <f t="shared" si="71"/>
        <v>0</v>
      </c>
    </row>
    <row r="479" spans="1:6" x14ac:dyDescent="0.45">
      <c r="A479" s="7" t="s">
        <v>10</v>
      </c>
      <c r="B479" s="44">
        <v>202095.6</v>
      </c>
      <c r="C479" s="61">
        <v>0</v>
      </c>
      <c r="D479" s="38">
        <f t="shared" si="69"/>
        <v>0</v>
      </c>
      <c r="E479" s="38">
        <f t="shared" si="70"/>
        <v>0</v>
      </c>
      <c r="F479" s="38">
        <f t="shared" si="71"/>
        <v>0</v>
      </c>
    </row>
    <row r="480" spans="1:6" x14ac:dyDescent="0.45">
      <c r="A480" s="7" t="s">
        <v>11</v>
      </c>
      <c r="B480" s="44">
        <v>157937</v>
      </c>
      <c r="C480" s="61">
        <v>87000</v>
      </c>
      <c r="D480" s="38">
        <f t="shared" si="69"/>
        <v>3625</v>
      </c>
      <c r="E480" s="38">
        <f t="shared" si="70"/>
        <v>8169.0140845070418</v>
      </c>
      <c r="F480" s="38">
        <f t="shared" si="71"/>
        <v>340.3755868544601</v>
      </c>
    </row>
    <row r="481" spans="1:6" x14ac:dyDescent="0.45">
      <c r="A481" s="7" t="s">
        <v>25</v>
      </c>
      <c r="B481" s="44">
        <v>21623</v>
      </c>
      <c r="C481" s="61">
        <v>0</v>
      </c>
      <c r="D481" s="38"/>
      <c r="E481" s="38"/>
      <c r="F481" s="38"/>
    </row>
    <row r="482" spans="1:6" x14ac:dyDescent="0.45">
      <c r="A482" s="4" t="s">
        <v>35</v>
      </c>
      <c r="B482" s="36"/>
      <c r="C482" s="60">
        <f>SUM(C483:C487)</f>
        <v>2950</v>
      </c>
      <c r="D482" s="36">
        <f t="shared" ref="D482:D493" si="72">C482/24</f>
        <v>122.91666666666667</v>
      </c>
      <c r="E482" s="36">
        <f t="shared" ref="E482:E493" si="73">C482/10.65</f>
        <v>276.99530516431923</v>
      </c>
      <c r="F482" s="36">
        <f t="shared" ref="F482:F493" si="74">E482/24</f>
        <v>11.541471048513301</v>
      </c>
    </row>
    <row r="483" spans="1:6" s="6" customFormat="1" x14ac:dyDescent="0.45">
      <c r="A483" s="5" t="s">
        <v>3</v>
      </c>
      <c r="B483" s="39"/>
      <c r="C483" s="61">
        <v>50</v>
      </c>
      <c r="D483" s="38">
        <f t="shared" si="72"/>
        <v>2.0833333333333335</v>
      </c>
      <c r="E483" s="38">
        <f t="shared" si="73"/>
        <v>4.694835680751174</v>
      </c>
      <c r="F483" s="38">
        <f t="shared" si="74"/>
        <v>0.19561815336463226</v>
      </c>
    </row>
    <row r="484" spans="1:6" x14ac:dyDescent="0.45">
      <c r="A484" s="7" t="s">
        <v>4</v>
      </c>
      <c r="B484" s="38"/>
      <c r="C484" s="61">
        <v>0</v>
      </c>
      <c r="D484" s="38">
        <f t="shared" si="72"/>
        <v>0</v>
      </c>
      <c r="E484" s="38">
        <f t="shared" si="73"/>
        <v>0</v>
      </c>
      <c r="F484" s="38">
        <f t="shared" si="74"/>
        <v>0</v>
      </c>
    </row>
    <row r="485" spans="1:6" x14ac:dyDescent="0.45">
      <c r="A485" s="7" t="s">
        <v>5</v>
      </c>
      <c r="B485" s="38"/>
      <c r="C485" s="61">
        <v>0</v>
      </c>
      <c r="D485" s="38">
        <f t="shared" si="72"/>
        <v>0</v>
      </c>
      <c r="E485" s="38">
        <f t="shared" si="73"/>
        <v>0</v>
      </c>
      <c r="F485" s="38">
        <f t="shared" si="74"/>
        <v>0</v>
      </c>
    </row>
    <row r="486" spans="1:6" s="9" customFormat="1" x14ac:dyDescent="0.45">
      <c r="A486" s="8" t="s">
        <v>28</v>
      </c>
      <c r="B486" s="40"/>
      <c r="C486" s="61">
        <v>0</v>
      </c>
      <c r="D486" s="38">
        <f t="shared" si="72"/>
        <v>0</v>
      </c>
      <c r="E486" s="38">
        <f t="shared" si="73"/>
        <v>0</v>
      </c>
      <c r="F486" s="38">
        <f t="shared" si="74"/>
        <v>0</v>
      </c>
    </row>
    <row r="487" spans="1:6" s="11" customFormat="1" x14ac:dyDescent="0.45">
      <c r="A487" s="10" t="s">
        <v>43</v>
      </c>
      <c r="B487" s="41"/>
      <c r="C487" s="61">
        <f>SUM(C488:C494)</f>
        <v>2900</v>
      </c>
      <c r="D487" s="38">
        <f t="shared" si="72"/>
        <v>120.83333333333333</v>
      </c>
      <c r="E487" s="38">
        <f t="shared" si="73"/>
        <v>272.30046948356807</v>
      </c>
      <c r="F487" s="38">
        <f t="shared" si="74"/>
        <v>11.345852895148669</v>
      </c>
    </row>
    <row r="488" spans="1:6" x14ac:dyDescent="0.45">
      <c r="A488" s="7" t="s">
        <v>6</v>
      </c>
      <c r="B488" s="38"/>
      <c r="C488" s="61">
        <v>250</v>
      </c>
      <c r="D488" s="38">
        <f t="shared" si="72"/>
        <v>10.416666666666666</v>
      </c>
      <c r="E488" s="38">
        <f t="shared" si="73"/>
        <v>23.474178403755868</v>
      </c>
      <c r="F488" s="38">
        <f t="shared" si="74"/>
        <v>0.97809076682316121</v>
      </c>
    </row>
    <row r="489" spans="1:6" x14ac:dyDescent="0.45">
      <c r="A489" s="7" t="s">
        <v>7</v>
      </c>
      <c r="B489" s="38"/>
      <c r="C489" s="61">
        <v>0</v>
      </c>
      <c r="D489" s="38">
        <f t="shared" si="72"/>
        <v>0</v>
      </c>
      <c r="E489" s="38">
        <f t="shared" si="73"/>
        <v>0</v>
      </c>
      <c r="F489" s="38">
        <f t="shared" si="74"/>
        <v>0</v>
      </c>
    </row>
    <row r="490" spans="1:6" x14ac:dyDescent="0.45">
      <c r="A490" s="7" t="s">
        <v>9</v>
      </c>
      <c r="B490" s="38"/>
      <c r="C490" s="61">
        <v>0</v>
      </c>
      <c r="D490" s="38">
        <f t="shared" si="72"/>
        <v>0</v>
      </c>
      <c r="E490" s="38">
        <f t="shared" si="73"/>
        <v>0</v>
      </c>
      <c r="F490" s="38">
        <f t="shared" si="74"/>
        <v>0</v>
      </c>
    </row>
    <row r="491" spans="1:6" x14ac:dyDescent="0.45">
      <c r="A491" s="7" t="s">
        <v>8</v>
      </c>
      <c r="B491" s="38"/>
      <c r="C491" s="61">
        <v>0</v>
      </c>
      <c r="D491" s="38">
        <f t="shared" si="72"/>
        <v>0</v>
      </c>
      <c r="E491" s="38">
        <f t="shared" si="73"/>
        <v>0</v>
      </c>
      <c r="F491" s="38">
        <f t="shared" si="74"/>
        <v>0</v>
      </c>
    </row>
    <row r="492" spans="1:6" x14ac:dyDescent="0.45">
      <c r="A492" s="7" t="s">
        <v>10</v>
      </c>
      <c r="B492" s="38"/>
      <c r="C492" s="61">
        <v>0</v>
      </c>
      <c r="D492" s="38">
        <f t="shared" si="72"/>
        <v>0</v>
      </c>
      <c r="E492" s="38">
        <f t="shared" si="73"/>
        <v>0</v>
      </c>
      <c r="F492" s="38">
        <f t="shared" si="74"/>
        <v>0</v>
      </c>
    </row>
    <row r="493" spans="1:6" x14ac:dyDescent="0.45">
      <c r="A493" s="7" t="s">
        <v>11</v>
      </c>
      <c r="B493" s="38"/>
      <c r="C493" s="61">
        <v>2650</v>
      </c>
      <c r="D493" s="38">
        <f t="shared" si="72"/>
        <v>110.41666666666667</v>
      </c>
      <c r="E493" s="38">
        <f t="shared" si="73"/>
        <v>248.82629107981219</v>
      </c>
      <c r="F493" s="38">
        <f t="shared" si="74"/>
        <v>10.367762128325507</v>
      </c>
    </row>
    <row r="494" spans="1:6" x14ac:dyDescent="0.45">
      <c r="A494" s="7" t="s">
        <v>25</v>
      </c>
      <c r="B494" s="38"/>
      <c r="C494" s="61">
        <v>0</v>
      </c>
      <c r="D494" s="38"/>
      <c r="E494" s="38"/>
      <c r="F494" s="38"/>
    </row>
    <row r="495" spans="1:6" x14ac:dyDescent="0.45">
      <c r="A495" s="4" t="s">
        <v>38</v>
      </c>
      <c r="B495" s="36"/>
      <c r="C495" s="60">
        <f>SUM(C496:C500)</f>
        <v>33500</v>
      </c>
      <c r="D495" s="36">
        <f t="shared" ref="D495:D506" si="75">C495/24</f>
        <v>1395.8333333333333</v>
      </c>
      <c r="E495" s="36">
        <f t="shared" ref="E495:E506" si="76">C495/10.65</f>
        <v>3145.5399061032863</v>
      </c>
      <c r="F495" s="36">
        <f t="shared" ref="F495:F506" si="77">E495/24</f>
        <v>131.0641627543036</v>
      </c>
    </row>
    <row r="496" spans="1:6" s="6" customFormat="1" x14ac:dyDescent="0.45">
      <c r="A496" s="5" t="s">
        <v>3</v>
      </c>
      <c r="B496" s="39"/>
      <c r="C496" s="61">
        <v>9000</v>
      </c>
      <c r="D496" s="38">
        <f t="shared" si="75"/>
        <v>375</v>
      </c>
      <c r="E496" s="38">
        <f t="shared" si="76"/>
        <v>845.07042253521126</v>
      </c>
      <c r="F496" s="38">
        <f t="shared" si="77"/>
        <v>35.2112676056338</v>
      </c>
    </row>
    <row r="497" spans="1:6" x14ac:dyDescent="0.45">
      <c r="A497" s="7" t="s">
        <v>4</v>
      </c>
      <c r="B497" s="38"/>
      <c r="C497" s="61">
        <v>0</v>
      </c>
      <c r="D497" s="38">
        <f t="shared" si="75"/>
        <v>0</v>
      </c>
      <c r="E497" s="38">
        <f t="shared" si="76"/>
        <v>0</v>
      </c>
      <c r="F497" s="38">
        <f t="shared" si="77"/>
        <v>0</v>
      </c>
    </row>
    <row r="498" spans="1:6" x14ac:dyDescent="0.45">
      <c r="A498" s="7" t="s">
        <v>5</v>
      </c>
      <c r="B498" s="38"/>
      <c r="C498" s="61">
        <v>0</v>
      </c>
      <c r="D498" s="38">
        <f t="shared" si="75"/>
        <v>0</v>
      </c>
      <c r="E498" s="38">
        <f t="shared" si="76"/>
        <v>0</v>
      </c>
      <c r="F498" s="38">
        <f t="shared" si="77"/>
        <v>0</v>
      </c>
    </row>
    <row r="499" spans="1:6" s="9" customFormat="1" x14ac:dyDescent="0.45">
      <c r="A499" s="8" t="s">
        <v>28</v>
      </c>
      <c r="B499" s="40"/>
      <c r="C499" s="61">
        <v>0</v>
      </c>
      <c r="D499" s="38">
        <f t="shared" si="75"/>
        <v>0</v>
      </c>
      <c r="E499" s="38">
        <f t="shared" si="76"/>
        <v>0</v>
      </c>
      <c r="F499" s="38">
        <f t="shared" si="77"/>
        <v>0</v>
      </c>
    </row>
    <row r="500" spans="1:6" s="11" customFormat="1" x14ac:dyDescent="0.45">
      <c r="A500" s="10" t="s">
        <v>43</v>
      </c>
      <c r="B500" s="41"/>
      <c r="C500" s="61">
        <f>SUM(C501:C507)</f>
        <v>24500</v>
      </c>
      <c r="D500" s="38">
        <f t="shared" si="75"/>
        <v>1020.8333333333334</v>
      </c>
      <c r="E500" s="38">
        <f t="shared" si="76"/>
        <v>2300.4694835680752</v>
      </c>
      <c r="F500" s="38">
        <f t="shared" si="77"/>
        <v>95.852895148669802</v>
      </c>
    </row>
    <row r="501" spans="1:6" x14ac:dyDescent="0.45">
      <c r="A501" s="7" t="s">
        <v>6</v>
      </c>
      <c r="B501" s="38"/>
      <c r="C501" s="61">
        <v>2400</v>
      </c>
      <c r="D501" s="38">
        <f t="shared" si="75"/>
        <v>100</v>
      </c>
      <c r="E501" s="38">
        <f t="shared" si="76"/>
        <v>225.35211267605632</v>
      </c>
      <c r="F501" s="38">
        <f t="shared" si="77"/>
        <v>9.3896713615023462</v>
      </c>
    </row>
    <row r="502" spans="1:6" x14ac:dyDescent="0.45">
      <c r="A502" s="7" t="s">
        <v>7</v>
      </c>
      <c r="B502" s="38"/>
      <c r="C502" s="61">
        <v>0</v>
      </c>
      <c r="D502" s="38">
        <f t="shared" si="75"/>
        <v>0</v>
      </c>
      <c r="E502" s="38">
        <f t="shared" si="76"/>
        <v>0</v>
      </c>
      <c r="F502" s="38">
        <f t="shared" si="77"/>
        <v>0</v>
      </c>
    </row>
    <row r="503" spans="1:6" x14ac:dyDescent="0.45">
      <c r="A503" s="7" t="s">
        <v>9</v>
      </c>
      <c r="B503" s="38"/>
      <c r="C503" s="61">
        <v>0</v>
      </c>
      <c r="D503" s="38">
        <f t="shared" si="75"/>
        <v>0</v>
      </c>
      <c r="E503" s="38">
        <f t="shared" si="76"/>
        <v>0</v>
      </c>
      <c r="F503" s="38">
        <f t="shared" si="77"/>
        <v>0</v>
      </c>
    </row>
    <row r="504" spans="1:6" x14ac:dyDescent="0.45">
      <c r="A504" s="7" t="s">
        <v>8</v>
      </c>
      <c r="B504" s="38"/>
      <c r="C504" s="61">
        <v>0</v>
      </c>
      <c r="D504" s="38">
        <f t="shared" si="75"/>
        <v>0</v>
      </c>
      <c r="E504" s="38">
        <f t="shared" si="76"/>
        <v>0</v>
      </c>
      <c r="F504" s="38">
        <f t="shared" si="77"/>
        <v>0</v>
      </c>
    </row>
    <row r="505" spans="1:6" x14ac:dyDescent="0.45">
      <c r="A505" s="7" t="s">
        <v>10</v>
      </c>
      <c r="B505" s="38"/>
      <c r="C505" s="61">
        <v>0</v>
      </c>
      <c r="D505" s="38">
        <f t="shared" si="75"/>
        <v>0</v>
      </c>
      <c r="E505" s="38">
        <f t="shared" si="76"/>
        <v>0</v>
      </c>
      <c r="F505" s="38">
        <f t="shared" si="77"/>
        <v>0</v>
      </c>
    </row>
    <row r="506" spans="1:6" x14ac:dyDescent="0.45">
      <c r="A506" s="7" t="s">
        <v>11</v>
      </c>
      <c r="B506" s="38"/>
      <c r="C506" s="61">
        <f>47100-25000</f>
        <v>22100</v>
      </c>
      <c r="D506" s="38">
        <f t="shared" si="75"/>
        <v>920.83333333333337</v>
      </c>
      <c r="E506" s="38">
        <f t="shared" si="76"/>
        <v>2075.1173708920187</v>
      </c>
      <c r="F506" s="38">
        <f t="shared" si="77"/>
        <v>86.46322378716745</v>
      </c>
    </row>
    <row r="507" spans="1:6" x14ac:dyDescent="0.45">
      <c r="A507" s="7" t="s">
        <v>25</v>
      </c>
      <c r="B507" s="38"/>
      <c r="C507" s="61">
        <v>0</v>
      </c>
      <c r="D507" s="38"/>
      <c r="E507" s="38"/>
      <c r="F507" s="38"/>
    </row>
    <row r="508" spans="1:6" x14ac:dyDescent="0.45">
      <c r="A508" s="4" t="s">
        <v>39</v>
      </c>
      <c r="B508" s="36"/>
      <c r="C508" s="60">
        <f>C509+C511+C510</f>
        <v>25782.885301000002</v>
      </c>
      <c r="D508" s="36">
        <f t="shared" ref="D508:D524" si="78">C508/24</f>
        <v>1074.2868875416668</v>
      </c>
      <c r="E508" s="36">
        <f t="shared" ref="E508:E524" si="79">C508/10.65</f>
        <v>2420.9281972769954</v>
      </c>
      <c r="F508" s="36">
        <f t="shared" ref="F508:F524" si="80">E508/24</f>
        <v>100.87200821987481</v>
      </c>
    </row>
    <row r="509" spans="1:6" x14ac:dyDescent="0.45">
      <c r="A509" s="5" t="s">
        <v>3</v>
      </c>
      <c r="B509" s="38"/>
      <c r="C509" s="61"/>
      <c r="D509" s="38">
        <f t="shared" si="78"/>
        <v>0</v>
      </c>
      <c r="E509" s="38">
        <f t="shared" si="79"/>
        <v>0</v>
      </c>
      <c r="F509" s="38">
        <f t="shared" si="80"/>
        <v>0</v>
      </c>
    </row>
    <row r="510" spans="1:6" x14ac:dyDescent="0.45">
      <c r="A510" s="42" t="s">
        <v>28</v>
      </c>
      <c r="B510" s="38"/>
      <c r="C510" s="61"/>
      <c r="D510" s="38">
        <f t="shared" si="78"/>
        <v>0</v>
      </c>
      <c r="E510" s="38">
        <f t="shared" si="79"/>
        <v>0</v>
      </c>
      <c r="F510" s="38">
        <f t="shared" si="80"/>
        <v>0</v>
      </c>
    </row>
    <row r="511" spans="1:6" x14ac:dyDescent="0.45">
      <c r="A511" s="10" t="s">
        <v>43</v>
      </c>
      <c r="B511" s="38"/>
      <c r="C511" s="61">
        <f>SUM(C512:C516)</f>
        <v>25782.885301000002</v>
      </c>
      <c r="D511" s="38">
        <f t="shared" si="78"/>
        <v>1074.2868875416668</v>
      </c>
      <c r="E511" s="38">
        <f t="shared" si="79"/>
        <v>2420.9281972769954</v>
      </c>
      <c r="F511" s="38">
        <f t="shared" si="80"/>
        <v>100.87200821987481</v>
      </c>
    </row>
    <row r="512" spans="1:6" x14ac:dyDescent="0.45">
      <c r="A512" s="7" t="s">
        <v>6</v>
      </c>
      <c r="B512" s="38"/>
      <c r="C512" s="61"/>
      <c r="D512" s="38">
        <f t="shared" si="78"/>
        <v>0</v>
      </c>
      <c r="E512" s="38">
        <f t="shared" si="79"/>
        <v>0</v>
      </c>
      <c r="F512" s="38">
        <f t="shared" si="80"/>
        <v>0</v>
      </c>
    </row>
    <row r="513" spans="1:6" x14ac:dyDescent="0.45">
      <c r="A513" s="7" t="s">
        <v>7</v>
      </c>
      <c r="B513" s="38"/>
      <c r="C513" s="61">
        <v>80.084423999999999</v>
      </c>
      <c r="D513" s="38">
        <f t="shared" si="78"/>
        <v>3.3368509999999998</v>
      </c>
      <c r="E513" s="38">
        <f t="shared" si="79"/>
        <v>7.5196642253521127</v>
      </c>
      <c r="F513" s="38">
        <f t="shared" si="80"/>
        <v>0.31331934272300471</v>
      </c>
    </row>
    <row r="514" spans="1:6" x14ac:dyDescent="0.45">
      <c r="A514" s="7" t="s">
        <v>10</v>
      </c>
      <c r="B514" s="38"/>
      <c r="C514" s="61"/>
      <c r="D514" s="38">
        <f t="shared" si="78"/>
        <v>0</v>
      </c>
      <c r="E514" s="38">
        <f t="shared" si="79"/>
        <v>0</v>
      </c>
      <c r="F514" s="38">
        <f t="shared" si="80"/>
        <v>0</v>
      </c>
    </row>
    <row r="515" spans="1:6" x14ac:dyDescent="0.45">
      <c r="A515" s="7" t="s">
        <v>11</v>
      </c>
      <c r="B515" s="38"/>
      <c r="C515" s="61">
        <v>25702.800877000001</v>
      </c>
      <c r="D515" s="38">
        <f t="shared" si="78"/>
        <v>1070.9500365416668</v>
      </c>
      <c r="E515" s="38">
        <f t="shared" si="79"/>
        <v>2413.4085330516432</v>
      </c>
      <c r="F515" s="38">
        <f t="shared" si="80"/>
        <v>100.55868887715179</v>
      </c>
    </row>
    <row r="516" spans="1:6" x14ac:dyDescent="0.45">
      <c r="A516" s="7" t="s">
        <v>25</v>
      </c>
      <c r="B516" s="38"/>
      <c r="C516" s="61"/>
      <c r="D516" s="38">
        <f t="shared" si="78"/>
        <v>0</v>
      </c>
      <c r="E516" s="38">
        <f t="shared" si="79"/>
        <v>0</v>
      </c>
      <c r="F516" s="38">
        <f t="shared" si="80"/>
        <v>0</v>
      </c>
    </row>
    <row r="517" spans="1:6" x14ac:dyDescent="0.45">
      <c r="A517" s="4" t="s">
        <v>40</v>
      </c>
      <c r="B517" s="36"/>
      <c r="C517" s="60">
        <f>C518+C519</f>
        <v>891.94183899999996</v>
      </c>
      <c r="D517" s="36">
        <f t="shared" si="78"/>
        <v>37.164243291666665</v>
      </c>
      <c r="E517" s="36">
        <f t="shared" si="79"/>
        <v>83.750407417840364</v>
      </c>
      <c r="F517" s="36">
        <f t="shared" si="80"/>
        <v>3.4896003090766818</v>
      </c>
    </row>
    <row r="518" spans="1:6" x14ac:dyDescent="0.45">
      <c r="A518" s="5" t="s">
        <v>3</v>
      </c>
      <c r="B518" s="38"/>
      <c r="C518" s="61"/>
      <c r="D518" s="38">
        <f t="shared" si="78"/>
        <v>0</v>
      </c>
      <c r="E518" s="38">
        <f t="shared" si="79"/>
        <v>0</v>
      </c>
      <c r="F518" s="38">
        <f t="shared" si="80"/>
        <v>0</v>
      </c>
    </row>
    <row r="519" spans="1:6" x14ac:dyDescent="0.45">
      <c r="A519" s="10" t="s">
        <v>43</v>
      </c>
      <c r="B519" s="38"/>
      <c r="C519" s="61">
        <f>SUM(C520:C524)</f>
        <v>891.94183899999996</v>
      </c>
      <c r="D519" s="38">
        <f t="shared" si="78"/>
        <v>37.164243291666665</v>
      </c>
      <c r="E519" s="38">
        <f t="shared" si="79"/>
        <v>83.750407417840364</v>
      </c>
      <c r="F519" s="38">
        <f t="shared" si="80"/>
        <v>3.4896003090766818</v>
      </c>
    </row>
    <row r="520" spans="1:6" x14ac:dyDescent="0.45">
      <c r="A520" s="7" t="s">
        <v>6</v>
      </c>
      <c r="B520" s="38"/>
      <c r="C520" s="61"/>
      <c r="D520" s="38">
        <f t="shared" si="78"/>
        <v>0</v>
      </c>
      <c r="E520" s="38">
        <f t="shared" si="79"/>
        <v>0</v>
      </c>
      <c r="F520" s="38">
        <f t="shared" si="80"/>
        <v>0</v>
      </c>
    </row>
    <row r="521" spans="1:6" x14ac:dyDescent="0.45">
      <c r="A521" s="7" t="s">
        <v>7</v>
      </c>
      <c r="B521" s="38"/>
      <c r="C521" s="61">
        <v>246.69339400000001</v>
      </c>
      <c r="D521" s="38">
        <f t="shared" si="78"/>
        <v>10.278891416666667</v>
      </c>
      <c r="E521" s="38">
        <f t="shared" si="79"/>
        <v>23.163698967136149</v>
      </c>
      <c r="F521" s="38">
        <f t="shared" si="80"/>
        <v>0.96515412363067288</v>
      </c>
    </row>
    <row r="522" spans="1:6" x14ac:dyDescent="0.45">
      <c r="A522" s="7" t="s">
        <v>10</v>
      </c>
      <c r="B522" s="38"/>
      <c r="C522" s="61"/>
      <c r="D522" s="38">
        <f t="shared" si="78"/>
        <v>0</v>
      </c>
      <c r="E522" s="38">
        <f t="shared" si="79"/>
        <v>0</v>
      </c>
      <c r="F522" s="38">
        <f t="shared" si="80"/>
        <v>0</v>
      </c>
    </row>
    <row r="523" spans="1:6" x14ac:dyDescent="0.45">
      <c r="A523" s="7" t="s">
        <v>11</v>
      </c>
      <c r="B523" s="38"/>
      <c r="C523" s="61">
        <v>645.24844499999995</v>
      </c>
      <c r="D523" s="38">
        <f t="shared" si="78"/>
        <v>26.885351874999998</v>
      </c>
      <c r="E523" s="38">
        <f t="shared" si="79"/>
        <v>60.586708450704215</v>
      </c>
      <c r="F523" s="38">
        <f t="shared" si="80"/>
        <v>2.524446185446009</v>
      </c>
    </row>
    <row r="524" spans="1:6" x14ac:dyDescent="0.45">
      <c r="A524" s="7" t="s">
        <v>25</v>
      </c>
      <c r="B524" s="38"/>
      <c r="C524" s="61"/>
      <c r="D524" s="38">
        <f t="shared" si="78"/>
        <v>0</v>
      </c>
      <c r="E524" s="38">
        <f t="shared" si="79"/>
        <v>0</v>
      </c>
      <c r="F524" s="38">
        <f t="shared" si="80"/>
        <v>0</v>
      </c>
    </row>
    <row r="525" spans="1:6" x14ac:dyDescent="0.45">
      <c r="A525" s="2" t="s">
        <v>21</v>
      </c>
      <c r="B525" s="22"/>
      <c r="C525" s="22"/>
      <c r="D525" s="22"/>
      <c r="E525" s="22"/>
      <c r="F525" s="22"/>
    </row>
    <row r="526" spans="1:6" x14ac:dyDescent="0.45">
      <c r="A526" s="3" t="s">
        <v>32</v>
      </c>
      <c r="B526" s="35"/>
      <c r="C526" s="59">
        <f>C527+C540+C553+C566+C575</f>
        <v>439654.86575200001</v>
      </c>
      <c r="D526" s="35">
        <f t="shared" ref="D526:D538" si="81">C526/24</f>
        <v>18318.952739666667</v>
      </c>
      <c r="E526" s="35">
        <f>C526/10.65</f>
        <v>41282.147018967138</v>
      </c>
      <c r="F526" s="35">
        <f>E526/24</f>
        <v>1720.0894591236308</v>
      </c>
    </row>
    <row r="527" spans="1:6" x14ac:dyDescent="0.45">
      <c r="A527" s="4" t="s">
        <v>37</v>
      </c>
      <c r="B527" s="36"/>
      <c r="C527" s="60">
        <f>SUM(C528:C532)</f>
        <v>359676</v>
      </c>
      <c r="D527" s="36">
        <f t="shared" si="81"/>
        <v>14986.5</v>
      </c>
      <c r="E527" s="36">
        <f t="shared" ref="E527:E538" si="82">C527/10.65</f>
        <v>33772.394366197179</v>
      </c>
      <c r="F527" s="36">
        <f t="shared" ref="F527:F538" si="83">E527/24</f>
        <v>1407.1830985915492</v>
      </c>
    </row>
    <row r="528" spans="1:6" s="6" customFormat="1" x14ac:dyDescent="0.45">
      <c r="A528" s="5" t="s">
        <v>3</v>
      </c>
      <c r="B528" s="39"/>
      <c r="C528" s="61">
        <v>203000</v>
      </c>
      <c r="D528" s="38">
        <f t="shared" si="81"/>
        <v>8458.3333333333339</v>
      </c>
      <c r="E528" s="38">
        <f t="shared" si="82"/>
        <v>19061.032863849763</v>
      </c>
      <c r="F528" s="38">
        <f t="shared" si="83"/>
        <v>794.20970266040683</v>
      </c>
    </row>
    <row r="529" spans="1:6" x14ac:dyDescent="0.45">
      <c r="A529" s="7" t="s">
        <v>4</v>
      </c>
      <c r="B529" s="38"/>
      <c r="C529" s="61">
        <v>15576</v>
      </c>
      <c r="D529" s="38">
        <f t="shared" si="81"/>
        <v>649</v>
      </c>
      <c r="E529" s="38">
        <f t="shared" si="82"/>
        <v>1462.5352112676055</v>
      </c>
      <c r="F529" s="38">
        <f t="shared" si="83"/>
        <v>60.938967136150232</v>
      </c>
    </row>
    <row r="530" spans="1:6" x14ac:dyDescent="0.45">
      <c r="A530" s="7" t="s">
        <v>5</v>
      </c>
      <c r="B530" s="43"/>
      <c r="C530" s="61">
        <v>0</v>
      </c>
      <c r="D530" s="38">
        <f t="shared" si="81"/>
        <v>0</v>
      </c>
      <c r="E530" s="38">
        <f t="shared" si="82"/>
        <v>0</v>
      </c>
      <c r="F530" s="38">
        <f t="shared" si="83"/>
        <v>0</v>
      </c>
    </row>
    <row r="531" spans="1:6" s="9" customFormat="1" x14ac:dyDescent="0.45">
      <c r="A531" s="8" t="s">
        <v>28</v>
      </c>
      <c r="B531" s="40"/>
      <c r="C531" s="61">
        <v>1100</v>
      </c>
      <c r="D531" s="38">
        <f t="shared" si="81"/>
        <v>45.833333333333336</v>
      </c>
      <c r="E531" s="38">
        <f t="shared" si="82"/>
        <v>103.28638497652582</v>
      </c>
      <c r="F531" s="38">
        <f t="shared" si="83"/>
        <v>4.3035993740219096</v>
      </c>
    </row>
    <row r="532" spans="1:6" s="11" customFormat="1" x14ac:dyDescent="0.45">
      <c r="A532" s="10" t="s">
        <v>43</v>
      </c>
      <c r="B532" s="41"/>
      <c r="C532" s="61">
        <f>SUM(C533:C539)</f>
        <v>140000</v>
      </c>
      <c r="D532" s="38">
        <f t="shared" si="81"/>
        <v>5833.333333333333</v>
      </c>
      <c r="E532" s="38">
        <f t="shared" si="82"/>
        <v>13145.539906103286</v>
      </c>
      <c r="F532" s="38">
        <f t="shared" si="83"/>
        <v>547.73082942097028</v>
      </c>
    </row>
    <row r="533" spans="1:6" x14ac:dyDescent="0.45">
      <c r="A533" s="7" t="s">
        <v>6</v>
      </c>
      <c r="B533" s="44">
        <v>78084</v>
      </c>
      <c r="C533" s="61">
        <v>43000</v>
      </c>
      <c r="D533" s="38">
        <f t="shared" si="81"/>
        <v>1791.6666666666667</v>
      </c>
      <c r="E533" s="38">
        <f t="shared" si="82"/>
        <v>4037.5586854460093</v>
      </c>
      <c r="F533" s="38">
        <f t="shared" si="83"/>
        <v>168.23161189358373</v>
      </c>
    </row>
    <row r="534" spans="1:6" x14ac:dyDescent="0.45">
      <c r="A534" s="7" t="s">
        <v>7</v>
      </c>
      <c r="B534" s="44">
        <v>27449</v>
      </c>
      <c r="C534" s="61">
        <v>10000</v>
      </c>
      <c r="D534" s="38">
        <f t="shared" si="81"/>
        <v>416.66666666666669</v>
      </c>
      <c r="E534" s="38">
        <f t="shared" si="82"/>
        <v>938.96713615023475</v>
      </c>
      <c r="F534" s="38">
        <f t="shared" si="83"/>
        <v>39.123630672926446</v>
      </c>
    </row>
    <row r="535" spans="1:6" x14ac:dyDescent="0.45">
      <c r="A535" s="7" t="s">
        <v>9</v>
      </c>
      <c r="B535" s="44">
        <v>0</v>
      </c>
      <c r="C535" s="61">
        <v>0</v>
      </c>
      <c r="D535" s="38">
        <f t="shared" si="81"/>
        <v>0</v>
      </c>
      <c r="E535" s="38">
        <f t="shared" si="82"/>
        <v>0</v>
      </c>
      <c r="F535" s="38">
        <f t="shared" si="83"/>
        <v>0</v>
      </c>
    </row>
    <row r="536" spans="1:6" x14ac:dyDescent="0.45">
      <c r="A536" s="7" t="s">
        <v>8</v>
      </c>
      <c r="B536" s="44">
        <v>0</v>
      </c>
      <c r="C536" s="61">
        <v>0</v>
      </c>
      <c r="D536" s="38">
        <f t="shared" si="81"/>
        <v>0</v>
      </c>
      <c r="E536" s="38">
        <f t="shared" si="82"/>
        <v>0</v>
      </c>
      <c r="F536" s="38">
        <f t="shared" si="83"/>
        <v>0</v>
      </c>
    </row>
    <row r="537" spans="1:6" x14ac:dyDescent="0.45">
      <c r="A537" s="7" t="s">
        <v>10</v>
      </c>
      <c r="B537" s="44">
        <v>202095.6</v>
      </c>
      <c r="C537" s="61">
        <v>0</v>
      </c>
      <c r="D537" s="38">
        <f t="shared" si="81"/>
        <v>0</v>
      </c>
      <c r="E537" s="38">
        <f t="shared" si="82"/>
        <v>0</v>
      </c>
      <c r="F537" s="38">
        <f t="shared" si="83"/>
        <v>0</v>
      </c>
    </row>
    <row r="538" spans="1:6" x14ac:dyDescent="0.45">
      <c r="A538" s="7" t="s">
        <v>11</v>
      </c>
      <c r="B538" s="44">
        <v>157937</v>
      </c>
      <c r="C538" s="61">
        <v>87000</v>
      </c>
      <c r="D538" s="38">
        <f t="shared" si="81"/>
        <v>3625</v>
      </c>
      <c r="E538" s="38">
        <f t="shared" si="82"/>
        <v>8169.0140845070418</v>
      </c>
      <c r="F538" s="38">
        <f t="shared" si="83"/>
        <v>340.3755868544601</v>
      </c>
    </row>
    <row r="539" spans="1:6" x14ac:dyDescent="0.45">
      <c r="A539" s="7" t="s">
        <v>25</v>
      </c>
      <c r="B539" s="44">
        <v>21623</v>
      </c>
      <c r="C539" s="61">
        <v>0</v>
      </c>
      <c r="D539" s="38"/>
      <c r="E539" s="38"/>
      <c r="F539" s="38"/>
    </row>
    <row r="540" spans="1:6" x14ac:dyDescent="0.45">
      <c r="A540" s="4" t="s">
        <v>36</v>
      </c>
      <c r="B540" s="36"/>
      <c r="C540" s="60">
        <f>SUM(C541:C545)</f>
        <v>11050</v>
      </c>
      <c r="D540" s="36">
        <f t="shared" ref="D540:D551" si="84">C540/24</f>
        <v>460.41666666666669</v>
      </c>
      <c r="E540" s="36">
        <f t="shared" ref="E540:E551" si="85">C540/10.65</f>
        <v>1037.5586854460093</v>
      </c>
      <c r="F540" s="36">
        <f t="shared" ref="F540:F551" si="86">E540/24</f>
        <v>43.231611893583725</v>
      </c>
    </row>
    <row r="541" spans="1:6" s="6" customFormat="1" x14ac:dyDescent="0.45">
      <c r="A541" s="5" t="s">
        <v>3</v>
      </c>
      <c r="B541" s="39"/>
      <c r="C541" s="61">
        <v>50</v>
      </c>
      <c r="D541" s="38">
        <f t="shared" si="84"/>
        <v>2.0833333333333335</v>
      </c>
      <c r="E541" s="38">
        <f t="shared" si="85"/>
        <v>4.694835680751174</v>
      </c>
      <c r="F541" s="38">
        <f t="shared" si="86"/>
        <v>0.19561815336463226</v>
      </c>
    </row>
    <row r="542" spans="1:6" x14ac:dyDescent="0.45">
      <c r="A542" s="7" t="s">
        <v>4</v>
      </c>
      <c r="B542" s="38"/>
      <c r="C542" s="61">
        <v>0</v>
      </c>
      <c r="D542" s="38">
        <f t="shared" si="84"/>
        <v>0</v>
      </c>
      <c r="E542" s="38">
        <f t="shared" si="85"/>
        <v>0</v>
      </c>
      <c r="F542" s="38">
        <f t="shared" si="86"/>
        <v>0</v>
      </c>
    </row>
    <row r="543" spans="1:6" x14ac:dyDescent="0.45">
      <c r="A543" s="7" t="s">
        <v>5</v>
      </c>
      <c r="B543" s="38"/>
      <c r="C543" s="61">
        <v>0</v>
      </c>
      <c r="D543" s="38">
        <f t="shared" si="84"/>
        <v>0</v>
      </c>
      <c r="E543" s="38">
        <f t="shared" si="85"/>
        <v>0</v>
      </c>
      <c r="F543" s="38">
        <f t="shared" si="86"/>
        <v>0</v>
      </c>
    </row>
    <row r="544" spans="1:6" s="9" customFormat="1" x14ac:dyDescent="0.45">
      <c r="A544" s="8" t="s">
        <v>28</v>
      </c>
      <c r="B544" s="40"/>
      <c r="C544" s="61">
        <v>0</v>
      </c>
      <c r="D544" s="38">
        <f t="shared" si="84"/>
        <v>0</v>
      </c>
      <c r="E544" s="38">
        <f t="shared" si="85"/>
        <v>0</v>
      </c>
      <c r="F544" s="38">
        <f t="shared" si="86"/>
        <v>0</v>
      </c>
    </row>
    <row r="545" spans="1:6" s="11" customFormat="1" x14ac:dyDescent="0.45">
      <c r="A545" s="10" t="s">
        <v>43</v>
      </c>
      <c r="B545" s="41"/>
      <c r="C545" s="61">
        <f>SUM(C546:C552)</f>
        <v>11000</v>
      </c>
      <c r="D545" s="38">
        <f t="shared" si="84"/>
        <v>458.33333333333331</v>
      </c>
      <c r="E545" s="38">
        <f t="shared" si="85"/>
        <v>1032.8638497652582</v>
      </c>
      <c r="F545" s="38">
        <f t="shared" si="86"/>
        <v>43.035993740219091</v>
      </c>
    </row>
    <row r="546" spans="1:6" x14ac:dyDescent="0.45">
      <c r="A546" s="7" t="s">
        <v>6</v>
      </c>
      <c r="B546" s="38"/>
      <c r="C546" s="61">
        <v>250</v>
      </c>
      <c r="D546" s="38">
        <f t="shared" si="84"/>
        <v>10.416666666666666</v>
      </c>
      <c r="E546" s="38">
        <f t="shared" si="85"/>
        <v>23.474178403755868</v>
      </c>
      <c r="F546" s="38">
        <f t="shared" si="86"/>
        <v>0.97809076682316121</v>
      </c>
    </row>
    <row r="547" spans="1:6" x14ac:dyDescent="0.45">
      <c r="A547" s="7" t="s">
        <v>7</v>
      </c>
      <c r="B547" s="38"/>
      <c r="C547" s="61">
        <v>900</v>
      </c>
      <c r="D547" s="38">
        <f t="shared" si="84"/>
        <v>37.5</v>
      </c>
      <c r="E547" s="38">
        <f t="shared" si="85"/>
        <v>84.507042253521121</v>
      </c>
      <c r="F547" s="38">
        <f t="shared" si="86"/>
        <v>3.52112676056338</v>
      </c>
    </row>
    <row r="548" spans="1:6" x14ac:dyDescent="0.45">
      <c r="A548" s="7" t="s">
        <v>9</v>
      </c>
      <c r="B548" s="38"/>
      <c r="C548" s="61">
        <v>0</v>
      </c>
      <c r="D548" s="38">
        <f t="shared" si="84"/>
        <v>0</v>
      </c>
      <c r="E548" s="38">
        <f t="shared" si="85"/>
        <v>0</v>
      </c>
      <c r="F548" s="38">
        <f t="shared" si="86"/>
        <v>0</v>
      </c>
    </row>
    <row r="549" spans="1:6" x14ac:dyDescent="0.45">
      <c r="A549" s="7" t="s">
        <v>8</v>
      </c>
      <c r="B549" s="38"/>
      <c r="C549" s="61">
        <v>0</v>
      </c>
      <c r="D549" s="38">
        <f t="shared" si="84"/>
        <v>0</v>
      </c>
      <c r="E549" s="38">
        <f t="shared" si="85"/>
        <v>0</v>
      </c>
      <c r="F549" s="38">
        <f t="shared" si="86"/>
        <v>0</v>
      </c>
    </row>
    <row r="550" spans="1:6" x14ac:dyDescent="0.45">
      <c r="A550" s="7" t="s">
        <v>10</v>
      </c>
      <c r="B550" s="38"/>
      <c r="C550" s="61">
        <v>0</v>
      </c>
      <c r="D550" s="38">
        <f t="shared" si="84"/>
        <v>0</v>
      </c>
      <c r="E550" s="38">
        <f t="shared" si="85"/>
        <v>0</v>
      </c>
      <c r="F550" s="38">
        <f t="shared" si="86"/>
        <v>0</v>
      </c>
    </row>
    <row r="551" spans="1:6" x14ac:dyDescent="0.45">
      <c r="A551" s="7" t="s">
        <v>11</v>
      </c>
      <c r="B551" s="38"/>
      <c r="C551" s="61">
        <v>9850</v>
      </c>
      <c r="D551" s="38">
        <f t="shared" si="84"/>
        <v>410.41666666666669</v>
      </c>
      <c r="E551" s="38">
        <f t="shared" si="85"/>
        <v>924.88262910798119</v>
      </c>
      <c r="F551" s="38">
        <f t="shared" si="86"/>
        <v>38.53677621283255</v>
      </c>
    </row>
    <row r="552" spans="1:6" x14ac:dyDescent="0.45">
      <c r="A552" s="7" t="s">
        <v>25</v>
      </c>
      <c r="B552" s="38"/>
      <c r="C552" s="61">
        <v>0</v>
      </c>
      <c r="D552" s="38"/>
      <c r="E552" s="38"/>
      <c r="F552" s="38"/>
    </row>
    <row r="553" spans="1:6" x14ac:dyDescent="0.45">
      <c r="A553" s="4" t="s">
        <v>38</v>
      </c>
      <c r="B553" s="36"/>
      <c r="C553" s="60">
        <f>SUM(C554:C558)</f>
        <v>65000</v>
      </c>
      <c r="D553" s="36">
        <f t="shared" ref="D553:D564" si="87">C553/24</f>
        <v>2708.3333333333335</v>
      </c>
      <c r="E553" s="36">
        <f t="shared" ref="E553:E564" si="88">C553/10.65</f>
        <v>6103.2863849765254</v>
      </c>
      <c r="F553" s="36">
        <f t="shared" ref="F553:F564" si="89">E553/24</f>
        <v>254.3035993740219</v>
      </c>
    </row>
    <row r="554" spans="1:6" s="6" customFormat="1" x14ac:dyDescent="0.45">
      <c r="A554" s="5" t="s">
        <v>3</v>
      </c>
      <c r="B554" s="39"/>
      <c r="C554" s="61">
        <v>7200</v>
      </c>
      <c r="D554" s="38">
        <f t="shared" si="87"/>
        <v>300</v>
      </c>
      <c r="E554" s="38">
        <f t="shared" si="88"/>
        <v>676.05633802816897</v>
      </c>
      <c r="F554" s="38">
        <f t="shared" si="89"/>
        <v>28.16901408450704</v>
      </c>
    </row>
    <row r="555" spans="1:6" x14ac:dyDescent="0.45">
      <c r="A555" s="7" t="s">
        <v>4</v>
      </c>
      <c r="B555" s="38"/>
      <c r="C555" s="61">
        <v>0</v>
      </c>
      <c r="D555" s="38">
        <f t="shared" si="87"/>
        <v>0</v>
      </c>
      <c r="E555" s="38">
        <f t="shared" si="88"/>
        <v>0</v>
      </c>
      <c r="F555" s="38">
        <f t="shared" si="89"/>
        <v>0</v>
      </c>
    </row>
    <row r="556" spans="1:6" x14ac:dyDescent="0.45">
      <c r="A556" s="7" t="s">
        <v>5</v>
      </c>
      <c r="B556" s="38"/>
      <c r="C556" s="61">
        <v>0</v>
      </c>
      <c r="D556" s="38">
        <f t="shared" si="87"/>
        <v>0</v>
      </c>
      <c r="E556" s="38">
        <f t="shared" si="88"/>
        <v>0</v>
      </c>
      <c r="F556" s="38">
        <f t="shared" si="89"/>
        <v>0</v>
      </c>
    </row>
    <row r="557" spans="1:6" s="9" customFormat="1" x14ac:dyDescent="0.45">
      <c r="A557" s="8" t="s">
        <v>28</v>
      </c>
      <c r="B557" s="40"/>
      <c r="C557" s="61">
        <v>0</v>
      </c>
      <c r="D557" s="38">
        <f t="shared" si="87"/>
        <v>0</v>
      </c>
      <c r="E557" s="38">
        <f t="shared" si="88"/>
        <v>0</v>
      </c>
      <c r="F557" s="38">
        <f t="shared" si="89"/>
        <v>0</v>
      </c>
    </row>
    <row r="558" spans="1:6" s="11" customFormat="1" x14ac:dyDescent="0.45">
      <c r="A558" s="10" t="s">
        <v>43</v>
      </c>
      <c r="B558" s="41"/>
      <c r="C558" s="61">
        <f>SUM(C559:C565)</f>
        <v>57800</v>
      </c>
      <c r="D558" s="38">
        <f t="shared" si="87"/>
        <v>2408.3333333333335</v>
      </c>
      <c r="E558" s="38">
        <f t="shared" si="88"/>
        <v>5427.2300469483562</v>
      </c>
      <c r="F558" s="38">
        <f t="shared" si="89"/>
        <v>226.13458528951483</v>
      </c>
    </row>
    <row r="559" spans="1:6" x14ac:dyDescent="0.45">
      <c r="A559" s="7" t="s">
        <v>6</v>
      </c>
      <c r="B559" s="38"/>
      <c r="C559" s="61">
        <v>1500</v>
      </c>
      <c r="D559" s="38">
        <f t="shared" si="87"/>
        <v>62.5</v>
      </c>
      <c r="E559" s="38">
        <f t="shared" si="88"/>
        <v>140.8450704225352</v>
      </c>
      <c r="F559" s="38">
        <f t="shared" si="89"/>
        <v>5.868544600938967</v>
      </c>
    </row>
    <row r="560" spans="1:6" x14ac:dyDescent="0.45">
      <c r="A560" s="7" t="s">
        <v>7</v>
      </c>
      <c r="B560" s="38"/>
      <c r="C560" s="61">
        <v>0</v>
      </c>
      <c r="D560" s="38">
        <f t="shared" si="87"/>
        <v>0</v>
      </c>
      <c r="E560" s="38">
        <f t="shared" si="88"/>
        <v>0</v>
      </c>
      <c r="F560" s="38">
        <f t="shared" si="89"/>
        <v>0</v>
      </c>
    </row>
    <row r="561" spans="1:6" x14ac:dyDescent="0.45">
      <c r="A561" s="7" t="s">
        <v>9</v>
      </c>
      <c r="B561" s="38"/>
      <c r="C561" s="61">
        <v>0</v>
      </c>
      <c r="D561" s="38">
        <f t="shared" si="87"/>
        <v>0</v>
      </c>
      <c r="E561" s="38">
        <f t="shared" si="88"/>
        <v>0</v>
      </c>
      <c r="F561" s="38">
        <f t="shared" si="89"/>
        <v>0</v>
      </c>
    </row>
    <row r="562" spans="1:6" x14ac:dyDescent="0.45">
      <c r="A562" s="7" t="s">
        <v>8</v>
      </c>
      <c r="B562" s="38"/>
      <c r="C562" s="61">
        <v>0</v>
      </c>
      <c r="D562" s="38">
        <f t="shared" si="87"/>
        <v>0</v>
      </c>
      <c r="E562" s="38">
        <f t="shared" si="88"/>
        <v>0</v>
      </c>
      <c r="F562" s="38">
        <f t="shared" si="89"/>
        <v>0</v>
      </c>
    </row>
    <row r="563" spans="1:6" x14ac:dyDescent="0.45">
      <c r="A563" s="7" t="s">
        <v>10</v>
      </c>
      <c r="B563" s="38"/>
      <c r="C563" s="61">
        <v>0</v>
      </c>
      <c r="D563" s="38">
        <f t="shared" si="87"/>
        <v>0</v>
      </c>
      <c r="E563" s="38">
        <f t="shared" si="88"/>
        <v>0</v>
      </c>
      <c r="F563" s="38">
        <f t="shared" si="89"/>
        <v>0</v>
      </c>
    </row>
    <row r="564" spans="1:6" x14ac:dyDescent="0.45">
      <c r="A564" s="7" t="s">
        <v>11</v>
      </c>
      <c r="B564" s="38"/>
      <c r="C564" s="61">
        <f>95300-35000-4000</f>
        <v>56300</v>
      </c>
      <c r="D564" s="38">
        <f t="shared" si="87"/>
        <v>2345.8333333333335</v>
      </c>
      <c r="E564" s="38">
        <f t="shared" si="88"/>
        <v>5286.384976525821</v>
      </c>
      <c r="F564" s="38">
        <f t="shared" si="89"/>
        <v>220.26604068857588</v>
      </c>
    </row>
    <row r="565" spans="1:6" x14ac:dyDescent="0.45">
      <c r="A565" s="7" t="s">
        <v>25</v>
      </c>
      <c r="B565" s="38"/>
      <c r="C565" s="61">
        <v>0</v>
      </c>
      <c r="D565" s="38"/>
      <c r="E565" s="38"/>
      <c r="F565" s="38"/>
    </row>
    <row r="566" spans="1:6" x14ac:dyDescent="0.45">
      <c r="A566" s="4" t="s">
        <v>39</v>
      </c>
      <c r="B566" s="36"/>
      <c r="C566" s="60">
        <v>3475.0827359999998</v>
      </c>
      <c r="D566" s="36">
        <f t="shared" ref="D566:D582" si="90">C566/24</f>
        <v>144.79511399999998</v>
      </c>
      <c r="E566" s="36">
        <f t="shared" ref="E566:E582" si="91">C566/10.65</f>
        <v>326.29884845070421</v>
      </c>
      <c r="F566" s="36">
        <f t="shared" ref="F566:F582" si="92">E566/24</f>
        <v>13.595785352112676</v>
      </c>
    </row>
    <row r="567" spans="1:6" x14ac:dyDescent="0.45">
      <c r="A567" s="5" t="s">
        <v>3</v>
      </c>
      <c r="B567" s="38"/>
      <c r="C567" s="61"/>
      <c r="D567" s="38">
        <f t="shared" si="90"/>
        <v>0</v>
      </c>
      <c r="E567" s="38">
        <f t="shared" si="91"/>
        <v>0</v>
      </c>
      <c r="F567" s="38">
        <f t="shared" si="92"/>
        <v>0</v>
      </c>
    </row>
    <row r="568" spans="1:6" x14ac:dyDescent="0.45">
      <c r="A568" s="42" t="s">
        <v>28</v>
      </c>
      <c r="B568" s="38"/>
      <c r="C568" s="61"/>
      <c r="D568" s="38">
        <f t="shared" si="90"/>
        <v>0</v>
      </c>
      <c r="E568" s="38">
        <f t="shared" si="91"/>
        <v>0</v>
      </c>
      <c r="F568" s="38">
        <f t="shared" si="92"/>
        <v>0</v>
      </c>
    </row>
    <row r="569" spans="1:6" x14ac:dyDescent="0.45">
      <c r="A569" s="10" t="s">
        <v>43</v>
      </c>
      <c r="B569" s="38"/>
      <c r="C569" s="61">
        <v>3475.0827359999998</v>
      </c>
      <c r="D569" s="38">
        <f t="shared" si="90"/>
        <v>144.79511399999998</v>
      </c>
      <c r="E569" s="38">
        <f t="shared" si="91"/>
        <v>326.29884845070421</v>
      </c>
      <c r="F569" s="38">
        <f t="shared" si="92"/>
        <v>13.595785352112676</v>
      </c>
    </row>
    <row r="570" spans="1:6" x14ac:dyDescent="0.45">
      <c r="A570" s="7" t="s">
        <v>6</v>
      </c>
      <c r="B570" s="38"/>
      <c r="C570" s="61"/>
      <c r="D570" s="38">
        <f t="shared" si="90"/>
        <v>0</v>
      </c>
      <c r="E570" s="38">
        <f t="shared" si="91"/>
        <v>0</v>
      </c>
      <c r="F570" s="38">
        <f t="shared" si="92"/>
        <v>0</v>
      </c>
    </row>
    <row r="571" spans="1:6" x14ac:dyDescent="0.45">
      <c r="A571" s="7" t="s">
        <v>7</v>
      </c>
      <c r="B571" s="38"/>
      <c r="C571" s="61"/>
      <c r="D571" s="38">
        <f t="shared" si="90"/>
        <v>0</v>
      </c>
      <c r="E571" s="38">
        <f t="shared" si="91"/>
        <v>0</v>
      </c>
      <c r="F571" s="38">
        <f t="shared" si="92"/>
        <v>0</v>
      </c>
    </row>
    <row r="572" spans="1:6" x14ac:dyDescent="0.45">
      <c r="A572" s="7" t="s">
        <v>10</v>
      </c>
      <c r="B572" s="38"/>
      <c r="C572" s="61"/>
      <c r="D572" s="38">
        <f t="shared" si="90"/>
        <v>0</v>
      </c>
      <c r="E572" s="38">
        <f t="shared" si="91"/>
        <v>0</v>
      </c>
      <c r="F572" s="38">
        <f t="shared" si="92"/>
        <v>0</v>
      </c>
    </row>
    <row r="573" spans="1:6" x14ac:dyDescent="0.45">
      <c r="A573" s="7" t="s">
        <v>11</v>
      </c>
      <c r="B573" s="38"/>
      <c r="C573" s="61">
        <v>3475.0827359999998</v>
      </c>
      <c r="D573" s="38">
        <f t="shared" si="90"/>
        <v>144.79511399999998</v>
      </c>
      <c r="E573" s="38">
        <f t="shared" si="91"/>
        <v>326.29884845070421</v>
      </c>
      <c r="F573" s="38">
        <f t="shared" si="92"/>
        <v>13.595785352112676</v>
      </c>
    </row>
    <row r="574" spans="1:6" x14ac:dyDescent="0.45">
      <c r="A574" s="7" t="s">
        <v>25</v>
      </c>
      <c r="B574" s="38"/>
      <c r="C574" s="61"/>
      <c r="D574" s="38">
        <f t="shared" si="90"/>
        <v>0</v>
      </c>
      <c r="E574" s="38">
        <f t="shared" si="91"/>
        <v>0</v>
      </c>
      <c r="F574" s="38">
        <f t="shared" si="92"/>
        <v>0</v>
      </c>
    </row>
    <row r="575" spans="1:6" x14ac:dyDescent="0.45">
      <c r="A575" s="4" t="s">
        <v>40</v>
      </c>
      <c r="B575" s="36"/>
      <c r="C575" s="60">
        <v>453.78301600000003</v>
      </c>
      <c r="D575" s="36">
        <f t="shared" si="90"/>
        <v>18.907625666666668</v>
      </c>
      <c r="E575" s="36">
        <f t="shared" si="91"/>
        <v>42.608733896713616</v>
      </c>
      <c r="F575" s="36">
        <f t="shared" si="92"/>
        <v>1.7753639123630673</v>
      </c>
    </row>
    <row r="576" spans="1:6" x14ac:dyDescent="0.45">
      <c r="A576" s="5" t="s">
        <v>3</v>
      </c>
      <c r="B576" s="38"/>
      <c r="C576" s="61"/>
      <c r="D576" s="38">
        <f t="shared" si="90"/>
        <v>0</v>
      </c>
      <c r="E576" s="38">
        <f t="shared" si="91"/>
        <v>0</v>
      </c>
      <c r="F576" s="38">
        <f t="shared" si="92"/>
        <v>0</v>
      </c>
    </row>
    <row r="577" spans="1:6" x14ac:dyDescent="0.45">
      <c r="A577" s="10" t="s">
        <v>43</v>
      </c>
      <c r="B577" s="38"/>
      <c r="C577" s="61">
        <v>453.78301600000003</v>
      </c>
      <c r="D577" s="38">
        <f t="shared" si="90"/>
        <v>18.907625666666668</v>
      </c>
      <c r="E577" s="38">
        <f t="shared" si="91"/>
        <v>42.608733896713616</v>
      </c>
      <c r="F577" s="38">
        <f t="shared" si="92"/>
        <v>1.7753639123630673</v>
      </c>
    </row>
    <row r="578" spans="1:6" x14ac:dyDescent="0.45">
      <c r="A578" s="7" t="s">
        <v>6</v>
      </c>
      <c r="B578" s="38"/>
      <c r="C578" s="61"/>
      <c r="D578" s="38">
        <f t="shared" si="90"/>
        <v>0</v>
      </c>
      <c r="E578" s="38">
        <f t="shared" si="91"/>
        <v>0</v>
      </c>
      <c r="F578" s="38">
        <f t="shared" si="92"/>
        <v>0</v>
      </c>
    </row>
    <row r="579" spans="1:6" x14ac:dyDescent="0.45">
      <c r="A579" s="7" t="s">
        <v>7</v>
      </c>
      <c r="B579" s="38"/>
      <c r="C579" s="61">
        <v>4.8793369999999996</v>
      </c>
      <c r="D579" s="38">
        <f t="shared" si="90"/>
        <v>0.20330570833333331</v>
      </c>
      <c r="E579" s="38">
        <f t="shared" si="91"/>
        <v>0.45815370892018775</v>
      </c>
      <c r="F579" s="38">
        <f t="shared" si="92"/>
        <v>1.9089737871674489E-2</v>
      </c>
    </row>
    <row r="580" spans="1:6" x14ac:dyDescent="0.45">
      <c r="A580" s="7" t="s">
        <v>10</v>
      </c>
      <c r="B580" s="38"/>
      <c r="C580" s="61"/>
      <c r="D580" s="38">
        <f t="shared" si="90"/>
        <v>0</v>
      </c>
      <c r="E580" s="38">
        <f t="shared" si="91"/>
        <v>0</v>
      </c>
      <c r="F580" s="38">
        <f t="shared" si="92"/>
        <v>0</v>
      </c>
    </row>
    <row r="581" spans="1:6" x14ac:dyDescent="0.45">
      <c r="A581" s="7" t="s">
        <v>11</v>
      </c>
      <c r="B581" s="38"/>
      <c r="C581" s="61">
        <v>448.90367900000001</v>
      </c>
      <c r="D581" s="38">
        <f t="shared" si="90"/>
        <v>18.704319958333333</v>
      </c>
      <c r="E581" s="38">
        <f t="shared" si="91"/>
        <v>42.15058018779343</v>
      </c>
      <c r="F581" s="38">
        <f t="shared" si="92"/>
        <v>1.756274174491393</v>
      </c>
    </row>
    <row r="582" spans="1:6" x14ac:dyDescent="0.45">
      <c r="A582" s="7" t="s">
        <v>25</v>
      </c>
      <c r="B582" s="38"/>
      <c r="C582" s="61"/>
      <c r="D582" s="38">
        <f t="shared" si="90"/>
        <v>0</v>
      </c>
      <c r="E582" s="38">
        <f t="shared" si="91"/>
        <v>0</v>
      </c>
      <c r="F582" s="38">
        <f t="shared" si="92"/>
        <v>0</v>
      </c>
    </row>
    <row r="583" spans="1:6" x14ac:dyDescent="0.45">
      <c r="A583" s="2" t="s">
        <v>22</v>
      </c>
      <c r="B583" s="22"/>
      <c r="C583" s="22"/>
      <c r="D583" s="22"/>
      <c r="E583" s="22"/>
      <c r="F583" s="22"/>
    </row>
    <row r="584" spans="1:6" x14ac:dyDescent="0.45">
      <c r="A584" s="3" t="s">
        <v>32</v>
      </c>
      <c r="B584" s="35"/>
      <c r="C584" s="59">
        <f>C585+C598+C611+C624+C633</f>
        <v>442922.17151000001</v>
      </c>
      <c r="D584" s="35">
        <f t="shared" ref="D584:D596" si="93">C584/24</f>
        <v>18455.090479583334</v>
      </c>
      <c r="E584" s="35">
        <f t="shared" ref="E584:E596" si="94">C584/10.65</f>
        <v>41588.936292018778</v>
      </c>
      <c r="F584" s="35">
        <f t="shared" ref="F584:F596" si="95">E584/24</f>
        <v>1732.8723455007823</v>
      </c>
    </row>
    <row r="585" spans="1:6" x14ac:dyDescent="0.45">
      <c r="A585" s="4" t="s">
        <v>37</v>
      </c>
      <c r="B585" s="36"/>
      <c r="C585" s="60">
        <f>SUM(C586:C590)</f>
        <v>359676</v>
      </c>
      <c r="D585" s="36">
        <f t="shared" si="93"/>
        <v>14986.5</v>
      </c>
      <c r="E585" s="36">
        <f t="shared" si="94"/>
        <v>33772.394366197179</v>
      </c>
      <c r="F585" s="36">
        <f t="shared" si="95"/>
        <v>1407.1830985915492</v>
      </c>
    </row>
    <row r="586" spans="1:6" s="6" customFormat="1" x14ac:dyDescent="0.45">
      <c r="A586" s="5" t="s">
        <v>3</v>
      </c>
      <c r="B586" s="39"/>
      <c r="C586" s="61">
        <v>203000</v>
      </c>
      <c r="D586" s="38">
        <f t="shared" si="93"/>
        <v>8458.3333333333339</v>
      </c>
      <c r="E586" s="38">
        <f t="shared" si="94"/>
        <v>19061.032863849763</v>
      </c>
      <c r="F586" s="38">
        <f t="shared" si="95"/>
        <v>794.20970266040683</v>
      </c>
    </row>
    <row r="587" spans="1:6" x14ac:dyDescent="0.45">
      <c r="A587" s="7" t="s">
        <v>4</v>
      </c>
      <c r="B587" s="38"/>
      <c r="C587" s="61">
        <v>15576</v>
      </c>
      <c r="D587" s="38">
        <f t="shared" si="93"/>
        <v>649</v>
      </c>
      <c r="E587" s="38">
        <f t="shared" si="94"/>
        <v>1462.5352112676055</v>
      </c>
      <c r="F587" s="38">
        <f t="shared" si="95"/>
        <v>60.938967136150232</v>
      </c>
    </row>
    <row r="588" spans="1:6" x14ac:dyDescent="0.45">
      <c r="A588" s="7" t="s">
        <v>5</v>
      </c>
      <c r="B588" s="43"/>
      <c r="C588" s="61">
        <v>0</v>
      </c>
      <c r="D588" s="38">
        <f t="shared" si="93"/>
        <v>0</v>
      </c>
      <c r="E588" s="38">
        <f t="shared" si="94"/>
        <v>0</v>
      </c>
      <c r="F588" s="38">
        <f t="shared" si="95"/>
        <v>0</v>
      </c>
    </row>
    <row r="589" spans="1:6" s="9" customFormat="1" x14ac:dyDescent="0.45">
      <c r="A589" s="8" t="s">
        <v>28</v>
      </c>
      <c r="B589" s="40"/>
      <c r="C589" s="61">
        <v>1100</v>
      </c>
      <c r="D589" s="38">
        <f t="shared" si="93"/>
        <v>45.833333333333336</v>
      </c>
      <c r="E589" s="38">
        <f t="shared" si="94"/>
        <v>103.28638497652582</v>
      </c>
      <c r="F589" s="38">
        <f t="shared" si="95"/>
        <v>4.3035993740219096</v>
      </c>
    </row>
    <row r="590" spans="1:6" s="11" customFormat="1" x14ac:dyDescent="0.45">
      <c r="A590" s="10" t="s">
        <v>43</v>
      </c>
      <c r="B590" s="41"/>
      <c r="C590" s="61">
        <f>SUM(C591:C597)</f>
        <v>140000</v>
      </c>
      <c r="D590" s="38">
        <f t="shared" si="93"/>
        <v>5833.333333333333</v>
      </c>
      <c r="E590" s="38">
        <f t="shared" si="94"/>
        <v>13145.539906103286</v>
      </c>
      <c r="F590" s="38">
        <f t="shared" si="95"/>
        <v>547.73082942097028</v>
      </c>
    </row>
    <row r="591" spans="1:6" x14ac:dyDescent="0.45">
      <c r="A591" s="7" t="s">
        <v>6</v>
      </c>
      <c r="B591" s="44">
        <v>78084</v>
      </c>
      <c r="C591" s="61">
        <v>43000</v>
      </c>
      <c r="D591" s="38">
        <f t="shared" si="93"/>
        <v>1791.6666666666667</v>
      </c>
      <c r="E591" s="38">
        <f t="shared" si="94"/>
        <v>4037.5586854460093</v>
      </c>
      <c r="F591" s="38">
        <f t="shared" si="95"/>
        <v>168.23161189358373</v>
      </c>
    </row>
    <row r="592" spans="1:6" x14ac:dyDescent="0.45">
      <c r="A592" s="7" t="s">
        <v>7</v>
      </c>
      <c r="B592" s="44">
        <v>27449</v>
      </c>
      <c r="C592" s="61">
        <v>10000</v>
      </c>
      <c r="D592" s="38">
        <f t="shared" si="93"/>
        <v>416.66666666666669</v>
      </c>
      <c r="E592" s="38">
        <f t="shared" si="94"/>
        <v>938.96713615023475</v>
      </c>
      <c r="F592" s="38">
        <f t="shared" si="95"/>
        <v>39.123630672926446</v>
      </c>
    </row>
    <row r="593" spans="1:6" x14ac:dyDescent="0.45">
      <c r="A593" s="7" t="s">
        <v>9</v>
      </c>
      <c r="B593" s="44">
        <v>0</v>
      </c>
      <c r="C593" s="61">
        <v>0</v>
      </c>
      <c r="D593" s="38">
        <f t="shared" si="93"/>
        <v>0</v>
      </c>
      <c r="E593" s="38">
        <f t="shared" si="94"/>
        <v>0</v>
      </c>
      <c r="F593" s="38">
        <f t="shared" si="95"/>
        <v>0</v>
      </c>
    </row>
    <row r="594" spans="1:6" x14ac:dyDescent="0.45">
      <c r="A594" s="7" t="s">
        <v>8</v>
      </c>
      <c r="B594" s="44">
        <v>0</v>
      </c>
      <c r="C594" s="61">
        <v>0</v>
      </c>
      <c r="D594" s="38">
        <f t="shared" si="93"/>
        <v>0</v>
      </c>
      <c r="E594" s="38">
        <f t="shared" si="94"/>
        <v>0</v>
      </c>
      <c r="F594" s="38">
        <f t="shared" si="95"/>
        <v>0</v>
      </c>
    </row>
    <row r="595" spans="1:6" x14ac:dyDescent="0.45">
      <c r="A595" s="7" t="s">
        <v>10</v>
      </c>
      <c r="B595" s="44">
        <v>202095.6</v>
      </c>
      <c r="C595" s="61">
        <v>0</v>
      </c>
      <c r="D595" s="38">
        <f t="shared" si="93"/>
        <v>0</v>
      </c>
      <c r="E595" s="38">
        <f t="shared" si="94"/>
        <v>0</v>
      </c>
      <c r="F595" s="38">
        <f t="shared" si="95"/>
        <v>0</v>
      </c>
    </row>
    <row r="596" spans="1:6" x14ac:dyDescent="0.45">
      <c r="A596" s="7" t="s">
        <v>11</v>
      </c>
      <c r="B596" s="44">
        <v>157937</v>
      </c>
      <c r="C596" s="61">
        <v>87000</v>
      </c>
      <c r="D596" s="38">
        <f t="shared" si="93"/>
        <v>3625</v>
      </c>
      <c r="E596" s="38">
        <f t="shared" si="94"/>
        <v>8169.0140845070418</v>
      </c>
      <c r="F596" s="38">
        <f t="shared" si="95"/>
        <v>340.3755868544601</v>
      </c>
    </row>
    <row r="597" spans="1:6" x14ac:dyDescent="0.45">
      <c r="A597" s="7" t="s">
        <v>25</v>
      </c>
      <c r="B597" s="44">
        <v>21623</v>
      </c>
      <c r="C597" s="61">
        <v>0</v>
      </c>
      <c r="D597" s="38"/>
      <c r="E597" s="38"/>
      <c r="F597" s="38"/>
    </row>
    <row r="598" spans="1:6" x14ac:dyDescent="0.45">
      <c r="A598" s="4" t="s">
        <v>36</v>
      </c>
      <c r="B598" s="36"/>
      <c r="C598" s="60">
        <f>SUM(C599:C603)</f>
        <v>11050</v>
      </c>
      <c r="D598" s="36">
        <f t="shared" ref="D598:D609" si="96">C598/24</f>
        <v>460.41666666666669</v>
      </c>
      <c r="E598" s="36">
        <f t="shared" ref="E598:E609" si="97">C598/10.65</f>
        <v>1037.5586854460093</v>
      </c>
      <c r="F598" s="36">
        <f t="shared" ref="F598:F609" si="98">E598/24</f>
        <v>43.231611893583725</v>
      </c>
    </row>
    <row r="599" spans="1:6" s="6" customFormat="1" x14ac:dyDescent="0.45">
      <c r="A599" s="5" t="s">
        <v>3</v>
      </c>
      <c r="B599" s="39"/>
      <c r="C599" s="61">
        <v>50</v>
      </c>
      <c r="D599" s="38">
        <f t="shared" si="96"/>
        <v>2.0833333333333335</v>
      </c>
      <c r="E599" s="38">
        <f t="shared" si="97"/>
        <v>4.694835680751174</v>
      </c>
      <c r="F599" s="38">
        <f t="shared" si="98"/>
        <v>0.19561815336463226</v>
      </c>
    </row>
    <row r="600" spans="1:6" x14ac:dyDescent="0.45">
      <c r="A600" s="7" t="s">
        <v>4</v>
      </c>
      <c r="B600" s="38"/>
      <c r="C600" s="61">
        <v>0</v>
      </c>
      <c r="D600" s="38">
        <f t="shared" si="96"/>
        <v>0</v>
      </c>
      <c r="E600" s="38">
        <f t="shared" si="97"/>
        <v>0</v>
      </c>
      <c r="F600" s="38">
        <f t="shared" si="98"/>
        <v>0</v>
      </c>
    </row>
    <row r="601" spans="1:6" x14ac:dyDescent="0.45">
      <c r="A601" s="7" t="s">
        <v>5</v>
      </c>
      <c r="B601" s="38"/>
      <c r="C601" s="61">
        <v>0</v>
      </c>
      <c r="D601" s="38">
        <f t="shared" si="96"/>
        <v>0</v>
      </c>
      <c r="E601" s="38">
        <f t="shared" si="97"/>
        <v>0</v>
      </c>
      <c r="F601" s="38">
        <f t="shared" si="98"/>
        <v>0</v>
      </c>
    </row>
    <row r="602" spans="1:6" s="9" customFormat="1" x14ac:dyDescent="0.45">
      <c r="A602" s="8" t="s">
        <v>28</v>
      </c>
      <c r="B602" s="40"/>
      <c r="C602" s="61">
        <v>0</v>
      </c>
      <c r="D602" s="38">
        <f t="shared" si="96"/>
        <v>0</v>
      </c>
      <c r="E602" s="38">
        <f t="shared" si="97"/>
        <v>0</v>
      </c>
      <c r="F602" s="38">
        <f t="shared" si="98"/>
        <v>0</v>
      </c>
    </row>
    <row r="603" spans="1:6" s="11" customFormat="1" x14ac:dyDescent="0.45">
      <c r="A603" s="10" t="s">
        <v>43</v>
      </c>
      <c r="B603" s="41"/>
      <c r="C603" s="61">
        <f>SUM(C604:C610)</f>
        <v>11000</v>
      </c>
      <c r="D603" s="38">
        <f t="shared" si="96"/>
        <v>458.33333333333331</v>
      </c>
      <c r="E603" s="38">
        <f t="shared" si="97"/>
        <v>1032.8638497652582</v>
      </c>
      <c r="F603" s="38">
        <f t="shared" si="98"/>
        <v>43.035993740219091</v>
      </c>
    </row>
    <row r="604" spans="1:6" x14ac:dyDescent="0.45">
      <c r="A604" s="7" t="s">
        <v>6</v>
      </c>
      <c r="B604" s="38"/>
      <c r="C604" s="61">
        <v>250</v>
      </c>
      <c r="D604" s="38">
        <f t="shared" si="96"/>
        <v>10.416666666666666</v>
      </c>
      <c r="E604" s="38">
        <f t="shared" si="97"/>
        <v>23.474178403755868</v>
      </c>
      <c r="F604" s="38">
        <f t="shared" si="98"/>
        <v>0.97809076682316121</v>
      </c>
    </row>
    <row r="605" spans="1:6" x14ac:dyDescent="0.45">
      <c r="A605" s="7" t="s">
        <v>7</v>
      </c>
      <c r="B605" s="38"/>
      <c r="C605" s="61">
        <v>900</v>
      </c>
      <c r="D605" s="38">
        <f t="shared" si="96"/>
        <v>37.5</v>
      </c>
      <c r="E605" s="38">
        <f t="shared" si="97"/>
        <v>84.507042253521121</v>
      </c>
      <c r="F605" s="38">
        <f t="shared" si="98"/>
        <v>3.52112676056338</v>
      </c>
    </row>
    <row r="606" spans="1:6" x14ac:dyDescent="0.45">
      <c r="A606" s="7" t="s">
        <v>9</v>
      </c>
      <c r="B606" s="38"/>
      <c r="C606" s="61">
        <v>0</v>
      </c>
      <c r="D606" s="38">
        <f t="shared" si="96"/>
        <v>0</v>
      </c>
      <c r="E606" s="38">
        <f t="shared" si="97"/>
        <v>0</v>
      </c>
      <c r="F606" s="38">
        <f t="shared" si="98"/>
        <v>0</v>
      </c>
    </row>
    <row r="607" spans="1:6" x14ac:dyDescent="0.45">
      <c r="A607" s="7" t="s">
        <v>8</v>
      </c>
      <c r="B607" s="38"/>
      <c r="C607" s="61">
        <v>0</v>
      </c>
      <c r="D607" s="38">
        <f t="shared" si="96"/>
        <v>0</v>
      </c>
      <c r="E607" s="38">
        <f t="shared" si="97"/>
        <v>0</v>
      </c>
      <c r="F607" s="38">
        <f t="shared" si="98"/>
        <v>0</v>
      </c>
    </row>
    <row r="608" spans="1:6" x14ac:dyDescent="0.45">
      <c r="A608" s="7" t="s">
        <v>10</v>
      </c>
      <c r="B608" s="38"/>
      <c r="C608" s="61">
        <v>0</v>
      </c>
      <c r="D608" s="38">
        <f t="shared" si="96"/>
        <v>0</v>
      </c>
      <c r="E608" s="38">
        <f t="shared" si="97"/>
        <v>0</v>
      </c>
      <c r="F608" s="38">
        <f t="shared" si="98"/>
        <v>0</v>
      </c>
    </row>
    <row r="609" spans="1:6" x14ac:dyDescent="0.45">
      <c r="A609" s="7" t="s">
        <v>11</v>
      </c>
      <c r="B609" s="38"/>
      <c r="C609" s="61">
        <v>9850</v>
      </c>
      <c r="D609" s="38">
        <f t="shared" si="96"/>
        <v>410.41666666666669</v>
      </c>
      <c r="E609" s="38">
        <f t="shared" si="97"/>
        <v>924.88262910798119</v>
      </c>
      <c r="F609" s="38">
        <f t="shared" si="98"/>
        <v>38.53677621283255</v>
      </c>
    </row>
    <row r="610" spans="1:6" x14ac:dyDescent="0.45">
      <c r="A610" s="7" t="s">
        <v>25</v>
      </c>
      <c r="B610" s="38"/>
      <c r="C610" s="61">
        <v>0</v>
      </c>
      <c r="D610" s="38"/>
      <c r="E610" s="38"/>
      <c r="F610" s="38"/>
    </row>
    <row r="611" spans="1:6" x14ac:dyDescent="0.45">
      <c r="A611" s="4" t="s">
        <v>38</v>
      </c>
      <c r="B611" s="36"/>
      <c r="C611" s="60">
        <f>SUM(C612:C616)</f>
        <v>68100</v>
      </c>
      <c r="D611" s="36">
        <f t="shared" ref="D611:D622" si="99">C611/24</f>
        <v>2837.5</v>
      </c>
      <c r="E611" s="36">
        <f t="shared" ref="E611:E622" si="100">C611/10.65</f>
        <v>6394.3661971830979</v>
      </c>
      <c r="F611" s="36">
        <f t="shared" ref="F611:F622" si="101">E611/24</f>
        <v>266.43192488262906</v>
      </c>
    </row>
    <row r="612" spans="1:6" s="6" customFormat="1" x14ac:dyDescent="0.45">
      <c r="A612" s="5" t="s">
        <v>3</v>
      </c>
      <c r="B612" s="39"/>
      <c r="C612" s="61">
        <v>9300</v>
      </c>
      <c r="D612" s="38">
        <f t="shared" si="99"/>
        <v>387.5</v>
      </c>
      <c r="E612" s="38">
        <f t="shared" si="100"/>
        <v>873.23943661971828</v>
      </c>
      <c r="F612" s="38">
        <f t="shared" si="101"/>
        <v>36.384976525821592</v>
      </c>
    </row>
    <row r="613" spans="1:6" x14ac:dyDescent="0.45">
      <c r="A613" s="7" t="s">
        <v>4</v>
      </c>
      <c r="B613" s="38"/>
      <c r="C613" s="61">
        <v>0</v>
      </c>
      <c r="D613" s="38">
        <f t="shared" si="99"/>
        <v>0</v>
      </c>
      <c r="E613" s="38">
        <f t="shared" si="100"/>
        <v>0</v>
      </c>
      <c r="F613" s="38">
        <f t="shared" si="101"/>
        <v>0</v>
      </c>
    </row>
    <row r="614" spans="1:6" x14ac:dyDescent="0.45">
      <c r="A614" s="7" t="s">
        <v>5</v>
      </c>
      <c r="B614" s="38"/>
      <c r="C614" s="61">
        <v>0</v>
      </c>
      <c r="D614" s="38">
        <f t="shared" si="99"/>
        <v>0</v>
      </c>
      <c r="E614" s="38">
        <f t="shared" si="100"/>
        <v>0</v>
      </c>
      <c r="F614" s="38">
        <f t="shared" si="101"/>
        <v>0</v>
      </c>
    </row>
    <row r="615" spans="1:6" s="9" customFormat="1" x14ac:dyDescent="0.45">
      <c r="A615" s="8" t="s">
        <v>28</v>
      </c>
      <c r="B615" s="40"/>
      <c r="C615" s="61">
        <v>0</v>
      </c>
      <c r="D615" s="38">
        <f t="shared" si="99"/>
        <v>0</v>
      </c>
      <c r="E615" s="38">
        <f t="shared" si="100"/>
        <v>0</v>
      </c>
      <c r="F615" s="38">
        <f t="shared" si="101"/>
        <v>0</v>
      </c>
    </row>
    <row r="616" spans="1:6" s="11" customFormat="1" x14ac:dyDescent="0.45">
      <c r="A616" s="10" t="s">
        <v>43</v>
      </c>
      <c r="B616" s="41"/>
      <c r="C616" s="61">
        <f>SUM(C617:C623)</f>
        <v>58800</v>
      </c>
      <c r="D616" s="38">
        <f t="shared" si="99"/>
        <v>2450</v>
      </c>
      <c r="E616" s="38">
        <f t="shared" si="100"/>
        <v>5521.1267605633802</v>
      </c>
      <c r="F616" s="38">
        <f t="shared" si="101"/>
        <v>230.04694835680752</v>
      </c>
    </row>
    <row r="617" spans="1:6" x14ac:dyDescent="0.45">
      <c r="A617" s="7" t="s">
        <v>6</v>
      </c>
      <c r="B617" s="38"/>
      <c r="C617" s="61">
        <v>2400</v>
      </c>
      <c r="D617" s="38">
        <f t="shared" si="99"/>
        <v>100</v>
      </c>
      <c r="E617" s="38">
        <f t="shared" si="100"/>
        <v>225.35211267605632</v>
      </c>
      <c r="F617" s="38">
        <f t="shared" si="101"/>
        <v>9.3896713615023462</v>
      </c>
    </row>
    <row r="618" spans="1:6" x14ac:dyDescent="0.45">
      <c r="A618" s="7" t="s">
        <v>7</v>
      </c>
      <c r="B618" s="38"/>
      <c r="C618" s="61">
        <v>0</v>
      </c>
      <c r="D618" s="38">
        <f t="shared" si="99"/>
        <v>0</v>
      </c>
      <c r="E618" s="38">
        <f t="shared" si="100"/>
        <v>0</v>
      </c>
      <c r="F618" s="38">
        <f t="shared" si="101"/>
        <v>0</v>
      </c>
    </row>
    <row r="619" spans="1:6" x14ac:dyDescent="0.45">
      <c r="A619" s="7" t="s">
        <v>9</v>
      </c>
      <c r="B619" s="38"/>
      <c r="C619" s="61">
        <v>0</v>
      </c>
      <c r="D619" s="38">
        <f t="shared" si="99"/>
        <v>0</v>
      </c>
      <c r="E619" s="38">
        <f t="shared" si="100"/>
        <v>0</v>
      </c>
      <c r="F619" s="38">
        <f t="shared" si="101"/>
        <v>0</v>
      </c>
    </row>
    <row r="620" spans="1:6" x14ac:dyDescent="0.45">
      <c r="A620" s="7" t="s">
        <v>8</v>
      </c>
      <c r="B620" s="38"/>
      <c r="C620" s="61">
        <v>0</v>
      </c>
      <c r="D620" s="38">
        <f t="shared" si="99"/>
        <v>0</v>
      </c>
      <c r="E620" s="38">
        <f t="shared" si="100"/>
        <v>0</v>
      </c>
      <c r="F620" s="38">
        <f t="shared" si="101"/>
        <v>0</v>
      </c>
    </row>
    <row r="621" spans="1:6" x14ac:dyDescent="0.45">
      <c r="A621" s="7" t="s">
        <v>10</v>
      </c>
      <c r="B621" s="38"/>
      <c r="C621" s="61">
        <v>0</v>
      </c>
      <c r="D621" s="38">
        <f t="shared" si="99"/>
        <v>0</v>
      </c>
      <c r="E621" s="38">
        <f t="shared" si="100"/>
        <v>0</v>
      </c>
      <c r="F621" s="38">
        <f t="shared" si="101"/>
        <v>0</v>
      </c>
    </row>
    <row r="622" spans="1:6" x14ac:dyDescent="0.45">
      <c r="A622" s="7" t="s">
        <v>11</v>
      </c>
      <c r="B622" s="38"/>
      <c r="C622" s="61">
        <f>67800+28600-36000-4000</f>
        <v>56400</v>
      </c>
      <c r="D622" s="38">
        <f t="shared" si="99"/>
        <v>2350</v>
      </c>
      <c r="E622" s="38">
        <f t="shared" si="100"/>
        <v>5295.7746478873241</v>
      </c>
      <c r="F622" s="38">
        <f t="shared" si="101"/>
        <v>220.65727699530518</v>
      </c>
    </row>
    <row r="623" spans="1:6" x14ac:dyDescent="0.45">
      <c r="A623" s="7" t="s">
        <v>25</v>
      </c>
      <c r="B623" s="38"/>
      <c r="C623" s="61">
        <v>0</v>
      </c>
      <c r="D623" s="38"/>
      <c r="E623" s="38"/>
      <c r="F623" s="38"/>
    </row>
    <row r="624" spans="1:6" x14ac:dyDescent="0.45">
      <c r="A624" s="4" t="s">
        <v>39</v>
      </c>
      <c r="B624" s="36"/>
      <c r="C624" s="60">
        <f>C625+C627+C626</f>
        <v>3441.4343600000002</v>
      </c>
      <c r="D624" s="36">
        <f t="shared" ref="D624:D640" si="102">C624/24</f>
        <v>143.39309833333334</v>
      </c>
      <c r="E624" s="36">
        <f t="shared" ref="E624:E640" si="103">C624/10.65</f>
        <v>323.1393765258216</v>
      </c>
      <c r="F624" s="36">
        <f t="shared" ref="F624:F640" si="104">E624/24</f>
        <v>13.464140688575901</v>
      </c>
    </row>
    <row r="625" spans="1:6" x14ac:dyDescent="0.45">
      <c r="A625" s="5" t="s">
        <v>3</v>
      </c>
      <c r="B625" s="38"/>
      <c r="C625" s="61"/>
      <c r="D625" s="38">
        <f t="shared" si="102"/>
        <v>0</v>
      </c>
      <c r="E625" s="38">
        <f t="shared" si="103"/>
        <v>0</v>
      </c>
      <c r="F625" s="38">
        <f t="shared" si="104"/>
        <v>0</v>
      </c>
    </row>
    <row r="626" spans="1:6" x14ac:dyDescent="0.45">
      <c r="A626" s="42" t="s">
        <v>28</v>
      </c>
      <c r="B626" s="38"/>
      <c r="C626" s="61"/>
      <c r="D626" s="38">
        <f t="shared" si="102"/>
        <v>0</v>
      </c>
      <c r="E626" s="38">
        <f t="shared" si="103"/>
        <v>0</v>
      </c>
      <c r="F626" s="38">
        <f t="shared" si="104"/>
        <v>0</v>
      </c>
    </row>
    <row r="627" spans="1:6" x14ac:dyDescent="0.45">
      <c r="A627" s="10" t="s">
        <v>43</v>
      </c>
      <c r="B627" s="38"/>
      <c r="C627" s="61">
        <f>SUM(C628:C632)</f>
        <v>3441.4343600000002</v>
      </c>
      <c r="D627" s="38">
        <f t="shared" si="102"/>
        <v>143.39309833333334</v>
      </c>
      <c r="E627" s="38">
        <f t="shared" si="103"/>
        <v>323.1393765258216</v>
      </c>
      <c r="F627" s="38">
        <f t="shared" si="104"/>
        <v>13.464140688575901</v>
      </c>
    </row>
    <row r="628" spans="1:6" x14ac:dyDescent="0.45">
      <c r="A628" s="7" t="s">
        <v>6</v>
      </c>
      <c r="B628" s="38"/>
      <c r="C628" s="61"/>
      <c r="D628" s="38">
        <f t="shared" si="102"/>
        <v>0</v>
      </c>
      <c r="E628" s="38">
        <f t="shared" si="103"/>
        <v>0</v>
      </c>
      <c r="F628" s="38">
        <f t="shared" si="104"/>
        <v>0</v>
      </c>
    </row>
    <row r="629" spans="1:6" x14ac:dyDescent="0.45">
      <c r="A629" s="7" t="s">
        <v>7</v>
      </c>
      <c r="B629" s="38"/>
      <c r="C629" s="61"/>
      <c r="D629" s="38">
        <f t="shared" si="102"/>
        <v>0</v>
      </c>
      <c r="E629" s="38">
        <f t="shared" si="103"/>
        <v>0</v>
      </c>
      <c r="F629" s="38">
        <f t="shared" si="104"/>
        <v>0</v>
      </c>
    </row>
    <row r="630" spans="1:6" x14ac:dyDescent="0.45">
      <c r="A630" s="7" t="s">
        <v>10</v>
      </c>
      <c r="B630" s="38"/>
      <c r="C630" s="61"/>
      <c r="D630" s="38">
        <f t="shared" si="102"/>
        <v>0</v>
      </c>
      <c r="E630" s="38">
        <f t="shared" si="103"/>
        <v>0</v>
      </c>
      <c r="F630" s="38">
        <f t="shared" si="104"/>
        <v>0</v>
      </c>
    </row>
    <row r="631" spans="1:6" x14ac:dyDescent="0.45">
      <c r="A631" s="7" t="s">
        <v>11</v>
      </c>
      <c r="B631" s="38"/>
      <c r="C631" s="61">
        <v>3441.4343600000002</v>
      </c>
      <c r="D631" s="38">
        <f t="shared" si="102"/>
        <v>143.39309833333334</v>
      </c>
      <c r="E631" s="38">
        <f t="shared" si="103"/>
        <v>323.1393765258216</v>
      </c>
      <c r="F631" s="38">
        <f t="shared" si="104"/>
        <v>13.464140688575901</v>
      </c>
    </row>
    <row r="632" spans="1:6" x14ac:dyDescent="0.45">
      <c r="A632" s="7" t="s">
        <v>25</v>
      </c>
      <c r="B632" s="38"/>
      <c r="C632" s="61"/>
      <c r="D632" s="38">
        <f t="shared" si="102"/>
        <v>0</v>
      </c>
      <c r="E632" s="38">
        <f t="shared" si="103"/>
        <v>0</v>
      </c>
      <c r="F632" s="38">
        <f t="shared" si="104"/>
        <v>0</v>
      </c>
    </row>
    <row r="633" spans="1:6" x14ac:dyDescent="0.45">
      <c r="A633" s="4" t="s">
        <v>40</v>
      </c>
      <c r="B633" s="36"/>
      <c r="C633" s="60">
        <f>C634+C635</f>
        <v>654.73715000000004</v>
      </c>
      <c r="D633" s="36">
        <f t="shared" si="102"/>
        <v>27.280714583333335</v>
      </c>
      <c r="E633" s="36">
        <f t="shared" si="103"/>
        <v>61.477666666666671</v>
      </c>
      <c r="F633" s="36">
        <f t="shared" si="104"/>
        <v>2.5615694444444448</v>
      </c>
    </row>
    <row r="634" spans="1:6" x14ac:dyDescent="0.45">
      <c r="A634" s="5" t="s">
        <v>3</v>
      </c>
      <c r="B634" s="38"/>
      <c r="C634" s="61"/>
      <c r="D634" s="38">
        <f t="shared" si="102"/>
        <v>0</v>
      </c>
      <c r="E634" s="38">
        <f t="shared" si="103"/>
        <v>0</v>
      </c>
      <c r="F634" s="38">
        <f t="shared" si="104"/>
        <v>0</v>
      </c>
    </row>
    <row r="635" spans="1:6" x14ac:dyDescent="0.45">
      <c r="A635" s="10" t="s">
        <v>43</v>
      </c>
      <c r="B635" s="38"/>
      <c r="C635" s="61">
        <f>SUM(C636:C640)</f>
        <v>654.73715000000004</v>
      </c>
      <c r="D635" s="38">
        <f t="shared" si="102"/>
        <v>27.280714583333335</v>
      </c>
      <c r="E635" s="38">
        <f t="shared" si="103"/>
        <v>61.477666666666671</v>
      </c>
      <c r="F635" s="38">
        <f t="shared" si="104"/>
        <v>2.5615694444444448</v>
      </c>
    </row>
    <row r="636" spans="1:6" x14ac:dyDescent="0.45">
      <c r="A636" s="7" t="s">
        <v>6</v>
      </c>
      <c r="B636" s="38"/>
      <c r="C636" s="61"/>
      <c r="D636" s="38">
        <f t="shared" si="102"/>
        <v>0</v>
      </c>
      <c r="E636" s="38">
        <f t="shared" si="103"/>
        <v>0</v>
      </c>
      <c r="F636" s="38">
        <f t="shared" si="104"/>
        <v>0</v>
      </c>
    </row>
    <row r="637" spans="1:6" x14ac:dyDescent="0.45">
      <c r="A637" s="7" t="s">
        <v>7</v>
      </c>
      <c r="B637" s="38"/>
      <c r="C637" s="61"/>
      <c r="D637" s="38">
        <f t="shared" si="102"/>
        <v>0</v>
      </c>
      <c r="E637" s="38">
        <f t="shared" si="103"/>
        <v>0</v>
      </c>
      <c r="F637" s="38">
        <f t="shared" si="104"/>
        <v>0</v>
      </c>
    </row>
    <row r="638" spans="1:6" x14ac:dyDescent="0.45">
      <c r="A638" s="7" t="s">
        <v>10</v>
      </c>
      <c r="B638" s="38"/>
      <c r="C638" s="61"/>
      <c r="D638" s="38">
        <f t="shared" si="102"/>
        <v>0</v>
      </c>
      <c r="E638" s="38">
        <f t="shared" si="103"/>
        <v>0</v>
      </c>
      <c r="F638" s="38">
        <f t="shared" si="104"/>
        <v>0</v>
      </c>
    </row>
    <row r="639" spans="1:6" x14ac:dyDescent="0.45">
      <c r="A639" s="7" t="s">
        <v>11</v>
      </c>
      <c r="B639" s="38"/>
      <c r="C639" s="61">
        <v>654.73715000000004</v>
      </c>
      <c r="D639" s="38">
        <f t="shared" si="102"/>
        <v>27.280714583333335</v>
      </c>
      <c r="E639" s="38">
        <f t="shared" si="103"/>
        <v>61.477666666666671</v>
      </c>
      <c r="F639" s="38">
        <f t="shared" si="104"/>
        <v>2.5615694444444448</v>
      </c>
    </row>
    <row r="640" spans="1:6" x14ac:dyDescent="0.45">
      <c r="A640" s="7" t="s">
        <v>25</v>
      </c>
      <c r="B640" s="38"/>
      <c r="C640" s="61"/>
      <c r="D640" s="38">
        <f t="shared" si="102"/>
        <v>0</v>
      </c>
      <c r="E640" s="38">
        <f t="shared" si="103"/>
        <v>0</v>
      </c>
      <c r="F640" s="38">
        <f t="shared" si="104"/>
        <v>0</v>
      </c>
    </row>
    <row r="641" spans="1:6" x14ac:dyDescent="0.45">
      <c r="A641" s="2" t="s">
        <v>23</v>
      </c>
      <c r="B641" s="22"/>
      <c r="C641" s="22"/>
      <c r="D641" s="22"/>
      <c r="E641" s="22"/>
      <c r="F641" s="22"/>
    </row>
    <row r="642" spans="1:6" x14ac:dyDescent="0.45">
      <c r="A642" s="3" t="s">
        <v>32</v>
      </c>
      <c r="B642" s="35"/>
      <c r="C642" s="59">
        <f>C643+C656+C669+C682+C691</f>
        <v>545456.14024400001</v>
      </c>
      <c r="D642" s="35">
        <f t="shared" ref="D642:D654" si="105">C642/24</f>
        <v>22727.339176833335</v>
      </c>
      <c r="E642" s="35">
        <f>C642/10.65</f>
        <v>51216.538990046945</v>
      </c>
      <c r="F642" s="35">
        <f>E642/24</f>
        <v>2134.0224579186229</v>
      </c>
    </row>
    <row r="643" spans="1:6" x14ac:dyDescent="0.45">
      <c r="A643" s="4" t="s">
        <v>37</v>
      </c>
      <c r="B643" s="36"/>
      <c r="C643" s="60">
        <f>SUM(C644:C648)</f>
        <v>476876</v>
      </c>
      <c r="D643" s="36">
        <f t="shared" si="105"/>
        <v>19869.833333333332</v>
      </c>
      <c r="E643" s="36">
        <f t="shared" ref="E643:E654" si="106">C643/10.65</f>
        <v>44777.089201877934</v>
      </c>
      <c r="F643" s="36">
        <f t="shared" ref="F643:F654" si="107">E643/24</f>
        <v>1865.7120500782473</v>
      </c>
    </row>
    <row r="644" spans="1:6" s="6" customFormat="1" x14ac:dyDescent="0.45">
      <c r="A644" s="5" t="s">
        <v>3</v>
      </c>
      <c r="B644" s="39"/>
      <c r="C644" s="61">
        <v>203000</v>
      </c>
      <c r="D644" s="38">
        <f t="shared" si="105"/>
        <v>8458.3333333333339</v>
      </c>
      <c r="E644" s="38">
        <f t="shared" si="106"/>
        <v>19061.032863849763</v>
      </c>
      <c r="F644" s="38">
        <f t="shared" si="107"/>
        <v>794.20970266040683</v>
      </c>
    </row>
    <row r="645" spans="1:6" x14ac:dyDescent="0.45">
      <c r="A645" s="7" t="s">
        <v>4</v>
      </c>
      <c r="B645" s="38"/>
      <c r="C645" s="61">
        <v>15576</v>
      </c>
      <c r="D645" s="38">
        <f t="shared" si="105"/>
        <v>649</v>
      </c>
      <c r="E645" s="38">
        <f t="shared" si="106"/>
        <v>1462.5352112676055</v>
      </c>
      <c r="F645" s="38">
        <f t="shared" si="107"/>
        <v>60.938967136150232</v>
      </c>
    </row>
    <row r="646" spans="1:6" x14ac:dyDescent="0.45">
      <c r="A646" s="7" t="s">
        <v>5</v>
      </c>
      <c r="B646" s="43"/>
      <c r="C646" s="62">
        <v>117200</v>
      </c>
      <c r="D646" s="38">
        <f t="shared" si="105"/>
        <v>4883.333333333333</v>
      </c>
      <c r="E646" s="38">
        <f t="shared" si="106"/>
        <v>11004.694835680752</v>
      </c>
      <c r="F646" s="38">
        <f t="shared" si="107"/>
        <v>458.52895148669796</v>
      </c>
    </row>
    <row r="647" spans="1:6" s="9" customFormat="1" x14ac:dyDescent="0.45">
      <c r="A647" s="8" t="s">
        <v>28</v>
      </c>
      <c r="B647" s="40"/>
      <c r="C647" s="61">
        <v>1100</v>
      </c>
      <c r="D647" s="38">
        <f t="shared" si="105"/>
        <v>45.833333333333336</v>
      </c>
      <c r="E647" s="38">
        <f t="shared" si="106"/>
        <v>103.28638497652582</v>
      </c>
      <c r="F647" s="38">
        <f t="shared" si="107"/>
        <v>4.3035993740219096</v>
      </c>
    </row>
    <row r="648" spans="1:6" s="11" customFormat="1" x14ac:dyDescent="0.45">
      <c r="A648" s="10" t="s">
        <v>43</v>
      </c>
      <c r="B648" s="41"/>
      <c r="C648" s="61">
        <f>SUM(C649:C655)</f>
        <v>140000</v>
      </c>
      <c r="D648" s="38">
        <f t="shared" si="105"/>
        <v>5833.333333333333</v>
      </c>
      <c r="E648" s="38">
        <f t="shared" si="106"/>
        <v>13145.539906103286</v>
      </c>
      <c r="F648" s="38">
        <f t="shared" si="107"/>
        <v>547.73082942097028</v>
      </c>
    </row>
    <row r="649" spans="1:6" x14ac:dyDescent="0.45">
      <c r="A649" s="7" t="s">
        <v>6</v>
      </c>
      <c r="B649" s="44">
        <v>78084</v>
      </c>
      <c r="C649" s="61">
        <v>43000</v>
      </c>
      <c r="D649" s="38">
        <f t="shared" si="105"/>
        <v>1791.6666666666667</v>
      </c>
      <c r="E649" s="38">
        <f t="shared" si="106"/>
        <v>4037.5586854460093</v>
      </c>
      <c r="F649" s="38">
        <f t="shared" si="107"/>
        <v>168.23161189358373</v>
      </c>
    </row>
    <row r="650" spans="1:6" x14ac:dyDescent="0.45">
      <c r="A650" s="7" t="s">
        <v>7</v>
      </c>
      <c r="B650" s="44">
        <v>27449</v>
      </c>
      <c r="C650" s="61">
        <v>10000</v>
      </c>
      <c r="D650" s="38">
        <f t="shared" si="105"/>
        <v>416.66666666666669</v>
      </c>
      <c r="E650" s="38">
        <f t="shared" si="106"/>
        <v>938.96713615023475</v>
      </c>
      <c r="F650" s="38">
        <f t="shared" si="107"/>
        <v>39.123630672926446</v>
      </c>
    </row>
    <row r="651" spans="1:6" x14ac:dyDescent="0.45">
      <c r="A651" s="7" t="s">
        <v>9</v>
      </c>
      <c r="B651" s="44">
        <v>0</v>
      </c>
      <c r="C651" s="61">
        <v>0</v>
      </c>
      <c r="D651" s="38">
        <f t="shared" si="105"/>
        <v>0</v>
      </c>
      <c r="E651" s="38">
        <f t="shared" si="106"/>
        <v>0</v>
      </c>
      <c r="F651" s="38">
        <f t="shared" si="107"/>
        <v>0</v>
      </c>
    </row>
    <row r="652" spans="1:6" x14ac:dyDescent="0.45">
      <c r="A652" s="7" t="s">
        <v>8</v>
      </c>
      <c r="B652" s="44">
        <v>0</v>
      </c>
      <c r="C652" s="61">
        <v>0</v>
      </c>
      <c r="D652" s="38">
        <f t="shared" si="105"/>
        <v>0</v>
      </c>
      <c r="E652" s="38">
        <f t="shared" si="106"/>
        <v>0</v>
      </c>
      <c r="F652" s="38">
        <f t="shared" si="107"/>
        <v>0</v>
      </c>
    </row>
    <row r="653" spans="1:6" x14ac:dyDescent="0.45">
      <c r="A653" s="7" t="s">
        <v>10</v>
      </c>
      <c r="B653" s="44">
        <v>202095.6</v>
      </c>
      <c r="C653" s="61">
        <v>0</v>
      </c>
      <c r="D653" s="38">
        <f t="shared" si="105"/>
        <v>0</v>
      </c>
      <c r="E653" s="38">
        <f t="shared" si="106"/>
        <v>0</v>
      </c>
      <c r="F653" s="38">
        <f t="shared" si="107"/>
        <v>0</v>
      </c>
    </row>
    <row r="654" spans="1:6" x14ac:dyDescent="0.45">
      <c r="A654" s="7" t="s">
        <v>11</v>
      </c>
      <c r="B654" s="44">
        <v>157937</v>
      </c>
      <c r="C654" s="61">
        <v>87000</v>
      </c>
      <c r="D654" s="38">
        <f t="shared" si="105"/>
        <v>3625</v>
      </c>
      <c r="E654" s="38">
        <f t="shared" si="106"/>
        <v>8169.0140845070418</v>
      </c>
      <c r="F654" s="38">
        <f t="shared" si="107"/>
        <v>340.3755868544601</v>
      </c>
    </row>
    <row r="655" spans="1:6" x14ac:dyDescent="0.45">
      <c r="A655" s="7" t="s">
        <v>25</v>
      </c>
      <c r="B655" s="44">
        <v>21623</v>
      </c>
      <c r="C655" s="61">
        <v>0</v>
      </c>
      <c r="D655" s="38"/>
      <c r="E655" s="38"/>
      <c r="F655" s="38"/>
    </row>
    <row r="656" spans="1:6" x14ac:dyDescent="0.45">
      <c r="A656" s="4" t="s">
        <v>36</v>
      </c>
      <c r="B656" s="36"/>
      <c r="C656" s="60">
        <f>SUM(C657:C661)</f>
        <v>11050</v>
      </c>
      <c r="D656" s="36">
        <f t="shared" ref="D656:D667" si="108">C656/24</f>
        <v>460.41666666666669</v>
      </c>
      <c r="E656" s="36">
        <f t="shared" ref="E656:E667" si="109">C656/10.65</f>
        <v>1037.5586854460093</v>
      </c>
      <c r="F656" s="36">
        <f t="shared" ref="F656:F667" si="110">E656/24</f>
        <v>43.231611893583725</v>
      </c>
    </row>
    <row r="657" spans="1:6" s="6" customFormat="1" x14ac:dyDescent="0.45">
      <c r="A657" s="5" t="s">
        <v>3</v>
      </c>
      <c r="B657" s="39"/>
      <c r="C657" s="61">
        <v>50</v>
      </c>
      <c r="D657" s="38">
        <f t="shared" si="108"/>
        <v>2.0833333333333335</v>
      </c>
      <c r="E657" s="38">
        <f t="shared" si="109"/>
        <v>4.694835680751174</v>
      </c>
      <c r="F657" s="38">
        <f t="shared" si="110"/>
        <v>0.19561815336463226</v>
      </c>
    </row>
    <row r="658" spans="1:6" x14ac:dyDescent="0.45">
      <c r="A658" s="7" t="s">
        <v>4</v>
      </c>
      <c r="B658" s="38"/>
      <c r="C658" s="61">
        <v>0</v>
      </c>
      <c r="D658" s="38">
        <f t="shared" si="108"/>
        <v>0</v>
      </c>
      <c r="E658" s="38">
        <f t="shared" si="109"/>
        <v>0</v>
      </c>
      <c r="F658" s="38">
        <f t="shared" si="110"/>
        <v>0</v>
      </c>
    </row>
    <row r="659" spans="1:6" x14ac:dyDescent="0.45">
      <c r="A659" s="7" t="s">
        <v>5</v>
      </c>
      <c r="B659" s="38"/>
      <c r="C659" s="61">
        <v>0</v>
      </c>
      <c r="D659" s="38">
        <f t="shared" si="108"/>
        <v>0</v>
      </c>
      <c r="E659" s="38">
        <f t="shared" si="109"/>
        <v>0</v>
      </c>
      <c r="F659" s="38">
        <f t="shared" si="110"/>
        <v>0</v>
      </c>
    </row>
    <row r="660" spans="1:6" s="9" customFormat="1" x14ac:dyDescent="0.45">
      <c r="A660" s="8" t="s">
        <v>28</v>
      </c>
      <c r="B660" s="40"/>
      <c r="C660" s="61">
        <v>0</v>
      </c>
      <c r="D660" s="38">
        <f t="shared" si="108"/>
        <v>0</v>
      </c>
      <c r="E660" s="38">
        <f t="shared" si="109"/>
        <v>0</v>
      </c>
      <c r="F660" s="38">
        <f t="shared" si="110"/>
        <v>0</v>
      </c>
    </row>
    <row r="661" spans="1:6" s="11" customFormat="1" x14ac:dyDescent="0.45">
      <c r="A661" s="10" t="s">
        <v>43</v>
      </c>
      <c r="B661" s="41"/>
      <c r="C661" s="61">
        <f>SUM(C662:C668)</f>
        <v>11000</v>
      </c>
      <c r="D661" s="38">
        <f t="shared" si="108"/>
        <v>458.33333333333331</v>
      </c>
      <c r="E661" s="38">
        <f t="shared" si="109"/>
        <v>1032.8638497652582</v>
      </c>
      <c r="F661" s="38">
        <f t="shared" si="110"/>
        <v>43.035993740219091</v>
      </c>
    </row>
    <row r="662" spans="1:6" x14ac:dyDescent="0.45">
      <c r="A662" s="7" t="s">
        <v>6</v>
      </c>
      <c r="B662" s="38"/>
      <c r="C662" s="61">
        <v>250</v>
      </c>
      <c r="D662" s="38">
        <f t="shared" si="108"/>
        <v>10.416666666666666</v>
      </c>
      <c r="E662" s="38">
        <f t="shared" si="109"/>
        <v>23.474178403755868</v>
      </c>
      <c r="F662" s="38">
        <f t="shared" si="110"/>
        <v>0.97809076682316121</v>
      </c>
    </row>
    <row r="663" spans="1:6" x14ac:dyDescent="0.45">
      <c r="A663" s="7" t="s">
        <v>7</v>
      </c>
      <c r="B663" s="38"/>
      <c r="C663" s="61">
        <v>900</v>
      </c>
      <c r="D663" s="38">
        <f t="shared" si="108"/>
        <v>37.5</v>
      </c>
      <c r="E663" s="38">
        <f t="shared" si="109"/>
        <v>84.507042253521121</v>
      </c>
      <c r="F663" s="38">
        <f t="shared" si="110"/>
        <v>3.52112676056338</v>
      </c>
    </row>
    <row r="664" spans="1:6" x14ac:dyDescent="0.45">
      <c r="A664" s="7" t="s">
        <v>9</v>
      </c>
      <c r="B664" s="38"/>
      <c r="C664" s="61">
        <v>0</v>
      </c>
      <c r="D664" s="38">
        <f t="shared" si="108"/>
        <v>0</v>
      </c>
      <c r="E664" s="38">
        <f t="shared" si="109"/>
        <v>0</v>
      </c>
      <c r="F664" s="38">
        <f t="shared" si="110"/>
        <v>0</v>
      </c>
    </row>
    <row r="665" spans="1:6" x14ac:dyDescent="0.45">
      <c r="A665" s="7" t="s">
        <v>8</v>
      </c>
      <c r="B665" s="38"/>
      <c r="C665" s="61">
        <v>0</v>
      </c>
      <c r="D665" s="38">
        <f t="shared" si="108"/>
        <v>0</v>
      </c>
      <c r="E665" s="38">
        <f t="shared" si="109"/>
        <v>0</v>
      </c>
      <c r="F665" s="38">
        <f t="shared" si="110"/>
        <v>0</v>
      </c>
    </row>
    <row r="666" spans="1:6" x14ac:dyDescent="0.45">
      <c r="A666" s="7" t="s">
        <v>10</v>
      </c>
      <c r="B666" s="38"/>
      <c r="C666" s="61">
        <v>0</v>
      </c>
      <c r="D666" s="38">
        <f t="shared" si="108"/>
        <v>0</v>
      </c>
      <c r="E666" s="38">
        <f t="shared" si="109"/>
        <v>0</v>
      </c>
      <c r="F666" s="38">
        <f t="shared" si="110"/>
        <v>0</v>
      </c>
    </row>
    <row r="667" spans="1:6" x14ac:dyDescent="0.45">
      <c r="A667" s="7" t="s">
        <v>11</v>
      </c>
      <c r="B667" s="38"/>
      <c r="C667" s="61">
        <v>9850</v>
      </c>
      <c r="D667" s="38">
        <f t="shared" si="108"/>
        <v>410.41666666666669</v>
      </c>
      <c r="E667" s="38">
        <f t="shared" si="109"/>
        <v>924.88262910798119</v>
      </c>
      <c r="F667" s="38">
        <f t="shared" si="110"/>
        <v>38.53677621283255</v>
      </c>
    </row>
    <row r="668" spans="1:6" x14ac:dyDescent="0.45">
      <c r="A668" s="7" t="s">
        <v>25</v>
      </c>
      <c r="B668" s="38"/>
      <c r="C668" s="61">
        <v>0</v>
      </c>
      <c r="D668" s="38"/>
      <c r="E668" s="38"/>
      <c r="F668" s="38"/>
    </row>
    <row r="669" spans="1:6" x14ac:dyDescent="0.45">
      <c r="A669" s="4" t="s">
        <v>38</v>
      </c>
      <c r="B669" s="36"/>
      <c r="C669" s="60">
        <f>SUM(C670:C674)</f>
        <v>55500</v>
      </c>
      <c r="D669" s="36">
        <f t="shared" ref="D669:D680" si="111">C669/24</f>
        <v>2312.5</v>
      </c>
      <c r="E669" s="36">
        <f t="shared" ref="E669:E680" si="112">C669/10.65</f>
        <v>5211.2676056338023</v>
      </c>
      <c r="F669" s="36">
        <f t="shared" ref="F669:F680" si="113">E669/24</f>
        <v>217.13615023474176</v>
      </c>
    </row>
    <row r="670" spans="1:6" s="6" customFormat="1" x14ac:dyDescent="0.45">
      <c r="A670" s="5" t="s">
        <v>3</v>
      </c>
      <c r="B670" s="39"/>
      <c r="C670" s="61">
        <v>11000</v>
      </c>
      <c r="D670" s="38">
        <f t="shared" si="111"/>
        <v>458.33333333333331</v>
      </c>
      <c r="E670" s="38">
        <f t="shared" si="112"/>
        <v>1032.8638497652582</v>
      </c>
      <c r="F670" s="38">
        <f t="shared" si="113"/>
        <v>43.035993740219091</v>
      </c>
    </row>
    <row r="671" spans="1:6" x14ac:dyDescent="0.45">
      <c r="A671" s="7" t="s">
        <v>4</v>
      </c>
      <c r="B671" s="38"/>
      <c r="C671" s="61">
        <v>0</v>
      </c>
      <c r="D671" s="38">
        <f t="shared" si="111"/>
        <v>0</v>
      </c>
      <c r="E671" s="38">
        <f t="shared" si="112"/>
        <v>0</v>
      </c>
      <c r="F671" s="38">
        <f t="shared" si="113"/>
        <v>0</v>
      </c>
    </row>
    <row r="672" spans="1:6" x14ac:dyDescent="0.45">
      <c r="A672" s="7" t="s">
        <v>5</v>
      </c>
      <c r="B672" s="38"/>
      <c r="C672" s="61">
        <v>0</v>
      </c>
      <c r="D672" s="38">
        <f t="shared" si="111"/>
        <v>0</v>
      </c>
      <c r="E672" s="38">
        <f t="shared" si="112"/>
        <v>0</v>
      </c>
      <c r="F672" s="38">
        <f t="shared" si="113"/>
        <v>0</v>
      </c>
    </row>
    <row r="673" spans="1:6" s="9" customFormat="1" x14ac:dyDescent="0.45">
      <c r="A673" s="8" t="s">
        <v>28</v>
      </c>
      <c r="B673" s="40"/>
      <c r="C673" s="61">
        <v>0</v>
      </c>
      <c r="D673" s="38">
        <f t="shared" si="111"/>
        <v>0</v>
      </c>
      <c r="E673" s="38">
        <f t="shared" si="112"/>
        <v>0</v>
      </c>
      <c r="F673" s="38">
        <f t="shared" si="113"/>
        <v>0</v>
      </c>
    </row>
    <row r="674" spans="1:6" s="11" customFormat="1" x14ac:dyDescent="0.45">
      <c r="A674" s="10" t="s">
        <v>43</v>
      </c>
      <c r="B674" s="41"/>
      <c r="C674" s="61">
        <f>SUM(C675:C680)</f>
        <v>44500</v>
      </c>
      <c r="D674" s="38">
        <f t="shared" si="111"/>
        <v>1854.1666666666667</v>
      </c>
      <c r="E674" s="38">
        <f t="shared" si="112"/>
        <v>4178.4037558685441</v>
      </c>
      <c r="F674" s="38">
        <f t="shared" si="113"/>
        <v>174.10015649452268</v>
      </c>
    </row>
    <row r="675" spans="1:6" x14ac:dyDescent="0.45">
      <c r="A675" s="7" t="s">
        <v>6</v>
      </c>
      <c r="B675" s="38"/>
      <c r="C675" s="61">
        <v>0</v>
      </c>
      <c r="D675" s="38">
        <f t="shared" si="111"/>
        <v>0</v>
      </c>
      <c r="E675" s="38">
        <f t="shared" si="112"/>
        <v>0</v>
      </c>
      <c r="F675" s="38">
        <f t="shared" si="113"/>
        <v>0</v>
      </c>
    </row>
    <row r="676" spans="1:6" x14ac:dyDescent="0.45">
      <c r="A676" s="7" t="s">
        <v>7</v>
      </c>
      <c r="B676" s="38"/>
      <c r="C676" s="61">
        <v>2000</v>
      </c>
      <c r="D676" s="38">
        <f t="shared" si="111"/>
        <v>83.333333333333329</v>
      </c>
      <c r="E676" s="38">
        <f t="shared" si="112"/>
        <v>187.79342723004694</v>
      </c>
      <c r="F676" s="38">
        <f t="shared" si="113"/>
        <v>7.8247261345852896</v>
      </c>
    </row>
    <row r="677" spans="1:6" x14ac:dyDescent="0.45">
      <c r="A677" s="7" t="s">
        <v>9</v>
      </c>
      <c r="B677" s="38"/>
      <c r="C677" s="61">
        <v>0</v>
      </c>
      <c r="D677" s="38">
        <f t="shared" si="111"/>
        <v>0</v>
      </c>
      <c r="E677" s="38">
        <f t="shared" si="112"/>
        <v>0</v>
      </c>
      <c r="F677" s="38">
        <f t="shared" si="113"/>
        <v>0</v>
      </c>
    </row>
    <row r="678" spans="1:6" x14ac:dyDescent="0.45">
      <c r="A678" s="7" t="s">
        <v>8</v>
      </c>
      <c r="B678" s="38"/>
      <c r="C678" s="61">
        <v>0</v>
      </c>
      <c r="D678" s="38">
        <f t="shared" si="111"/>
        <v>0</v>
      </c>
      <c r="E678" s="38">
        <f t="shared" si="112"/>
        <v>0</v>
      </c>
      <c r="F678" s="38">
        <f t="shared" si="113"/>
        <v>0</v>
      </c>
    </row>
    <row r="679" spans="1:6" x14ac:dyDescent="0.45">
      <c r="A679" s="7" t="s">
        <v>10</v>
      </c>
      <c r="B679" s="38"/>
      <c r="C679" s="61">
        <v>0</v>
      </c>
      <c r="D679" s="38">
        <f t="shared" si="111"/>
        <v>0</v>
      </c>
      <c r="E679" s="38">
        <f t="shared" si="112"/>
        <v>0</v>
      </c>
      <c r="F679" s="38">
        <f t="shared" si="113"/>
        <v>0</v>
      </c>
    </row>
    <row r="680" spans="1:6" x14ac:dyDescent="0.45">
      <c r="A680" s="7" t="s">
        <v>11</v>
      </c>
      <c r="B680" s="38"/>
      <c r="C680" s="61">
        <v>42500</v>
      </c>
      <c r="D680" s="38">
        <f t="shared" si="111"/>
        <v>1770.8333333333333</v>
      </c>
      <c r="E680" s="38">
        <f t="shared" si="112"/>
        <v>3990.6103286384973</v>
      </c>
      <c r="F680" s="38">
        <f t="shared" si="113"/>
        <v>166.27543035993739</v>
      </c>
    </row>
    <row r="681" spans="1:6" x14ac:dyDescent="0.45">
      <c r="A681" s="46" t="s">
        <v>25</v>
      </c>
      <c r="B681" s="38"/>
      <c r="C681" s="61">
        <v>0</v>
      </c>
      <c r="D681" s="38"/>
      <c r="E681" s="38"/>
      <c r="F681" s="38"/>
    </row>
    <row r="682" spans="1:6" x14ac:dyDescent="0.45">
      <c r="A682" s="4" t="s">
        <v>39</v>
      </c>
      <c r="B682" s="36"/>
      <c r="C682" s="60">
        <f>C683+C685+C684</f>
        <v>1998.440059</v>
      </c>
      <c r="D682" s="36">
        <f t="shared" ref="D682:D698" si="114">C682/24</f>
        <v>83.268335791666672</v>
      </c>
      <c r="E682" s="36">
        <f t="shared" ref="E682:E698" si="115">C682/10.65</f>
        <v>187.6469538967136</v>
      </c>
      <c r="F682" s="36">
        <f t="shared" ref="F682:F698" si="116">E682/24</f>
        <v>7.8186230790297335</v>
      </c>
    </row>
    <row r="683" spans="1:6" x14ac:dyDescent="0.45">
      <c r="A683" s="5" t="s">
        <v>3</v>
      </c>
      <c r="B683" s="38"/>
      <c r="C683" s="61"/>
      <c r="D683" s="38">
        <f t="shared" si="114"/>
        <v>0</v>
      </c>
      <c r="E683" s="38">
        <f t="shared" si="115"/>
        <v>0</v>
      </c>
      <c r="F683" s="38">
        <f t="shared" si="116"/>
        <v>0</v>
      </c>
    </row>
    <row r="684" spans="1:6" x14ac:dyDescent="0.45">
      <c r="A684" s="42" t="s">
        <v>28</v>
      </c>
      <c r="B684" s="38"/>
      <c r="C684" s="61"/>
      <c r="D684" s="38">
        <f t="shared" si="114"/>
        <v>0</v>
      </c>
      <c r="E684" s="38">
        <f t="shared" si="115"/>
        <v>0</v>
      </c>
      <c r="F684" s="38">
        <f t="shared" si="116"/>
        <v>0</v>
      </c>
    </row>
    <row r="685" spans="1:6" x14ac:dyDescent="0.45">
      <c r="A685" s="10" t="s">
        <v>43</v>
      </c>
      <c r="B685" s="38"/>
      <c r="C685" s="61">
        <f>SUM(C686:C690)</f>
        <v>1998.440059</v>
      </c>
      <c r="D685" s="38">
        <f t="shared" si="114"/>
        <v>83.268335791666672</v>
      </c>
      <c r="E685" s="38">
        <f t="shared" si="115"/>
        <v>187.6469538967136</v>
      </c>
      <c r="F685" s="38">
        <f t="shared" si="116"/>
        <v>7.8186230790297335</v>
      </c>
    </row>
    <row r="686" spans="1:6" x14ac:dyDescent="0.45">
      <c r="A686" s="7" t="s">
        <v>6</v>
      </c>
      <c r="B686" s="38"/>
      <c r="C686" s="61"/>
      <c r="D686" s="38">
        <f t="shared" si="114"/>
        <v>0</v>
      </c>
      <c r="E686" s="38">
        <f t="shared" si="115"/>
        <v>0</v>
      </c>
      <c r="F686" s="38">
        <f t="shared" si="116"/>
        <v>0</v>
      </c>
    </row>
    <row r="687" spans="1:6" x14ac:dyDescent="0.45">
      <c r="A687" s="7" t="s">
        <v>7</v>
      </c>
      <c r="B687" s="38"/>
      <c r="C687" s="61"/>
      <c r="D687" s="38">
        <f t="shared" si="114"/>
        <v>0</v>
      </c>
      <c r="E687" s="38">
        <f t="shared" si="115"/>
        <v>0</v>
      </c>
      <c r="F687" s="38">
        <f t="shared" si="116"/>
        <v>0</v>
      </c>
    </row>
    <row r="688" spans="1:6" x14ac:dyDescent="0.45">
      <c r="A688" s="7" t="s">
        <v>10</v>
      </c>
      <c r="B688" s="38"/>
      <c r="C688" s="61"/>
      <c r="D688" s="38">
        <f t="shared" si="114"/>
        <v>0</v>
      </c>
      <c r="E688" s="38">
        <f t="shared" si="115"/>
        <v>0</v>
      </c>
      <c r="F688" s="38">
        <f t="shared" si="116"/>
        <v>0</v>
      </c>
    </row>
    <row r="689" spans="1:6" x14ac:dyDescent="0.45">
      <c r="A689" s="7" t="s">
        <v>11</v>
      </c>
      <c r="B689" s="38"/>
      <c r="C689" s="61">
        <v>1998.440059</v>
      </c>
      <c r="D689" s="38">
        <f t="shared" si="114"/>
        <v>83.268335791666672</v>
      </c>
      <c r="E689" s="38">
        <f t="shared" si="115"/>
        <v>187.6469538967136</v>
      </c>
      <c r="F689" s="38">
        <f t="shared" si="116"/>
        <v>7.8186230790297335</v>
      </c>
    </row>
    <row r="690" spans="1:6" x14ac:dyDescent="0.45">
      <c r="A690" s="7" t="s">
        <v>25</v>
      </c>
      <c r="B690" s="38"/>
      <c r="C690" s="61"/>
      <c r="D690" s="38">
        <f t="shared" si="114"/>
        <v>0</v>
      </c>
      <c r="E690" s="38">
        <f t="shared" si="115"/>
        <v>0</v>
      </c>
      <c r="F690" s="38">
        <f t="shared" si="116"/>
        <v>0</v>
      </c>
    </row>
    <row r="691" spans="1:6" x14ac:dyDescent="0.45">
      <c r="A691" s="4" t="s">
        <v>40</v>
      </c>
      <c r="B691" s="36"/>
      <c r="C691" s="60">
        <f>C692+C693</f>
        <v>31.700185000000001</v>
      </c>
      <c r="D691" s="36">
        <f t="shared" si="114"/>
        <v>1.3208410416666667</v>
      </c>
      <c r="E691" s="36">
        <f t="shared" si="115"/>
        <v>2.976543192488263</v>
      </c>
      <c r="F691" s="36">
        <f t="shared" si="116"/>
        <v>0.12402263302034429</v>
      </c>
    </row>
    <row r="692" spans="1:6" x14ac:dyDescent="0.45">
      <c r="A692" s="5" t="s">
        <v>3</v>
      </c>
      <c r="B692" s="38"/>
      <c r="C692" s="61"/>
      <c r="D692" s="38">
        <f t="shared" si="114"/>
        <v>0</v>
      </c>
      <c r="E692" s="38">
        <f t="shared" si="115"/>
        <v>0</v>
      </c>
      <c r="F692" s="38">
        <f t="shared" si="116"/>
        <v>0</v>
      </c>
    </row>
    <row r="693" spans="1:6" x14ac:dyDescent="0.45">
      <c r="A693" s="10" t="s">
        <v>43</v>
      </c>
      <c r="B693" s="38"/>
      <c r="C693" s="61">
        <f>SUM(C694:C698)</f>
        <v>31.700185000000001</v>
      </c>
      <c r="D693" s="38">
        <f t="shared" si="114"/>
        <v>1.3208410416666667</v>
      </c>
      <c r="E693" s="38">
        <f t="shared" si="115"/>
        <v>2.976543192488263</v>
      </c>
      <c r="F693" s="38">
        <f t="shared" si="116"/>
        <v>0.12402263302034429</v>
      </c>
    </row>
    <row r="694" spans="1:6" x14ac:dyDescent="0.45">
      <c r="A694" s="7" t="s">
        <v>6</v>
      </c>
      <c r="B694" s="38"/>
      <c r="C694" s="61"/>
      <c r="D694" s="38">
        <f t="shared" si="114"/>
        <v>0</v>
      </c>
      <c r="E694" s="38">
        <f t="shared" si="115"/>
        <v>0</v>
      </c>
      <c r="F694" s="38">
        <f t="shared" si="116"/>
        <v>0</v>
      </c>
    </row>
    <row r="695" spans="1:6" x14ac:dyDescent="0.45">
      <c r="A695" s="7" t="s">
        <v>7</v>
      </c>
      <c r="B695" s="38"/>
      <c r="C695" s="61"/>
      <c r="D695" s="38">
        <f t="shared" si="114"/>
        <v>0</v>
      </c>
      <c r="E695" s="38">
        <f t="shared" si="115"/>
        <v>0</v>
      </c>
      <c r="F695" s="38">
        <f t="shared" si="116"/>
        <v>0</v>
      </c>
    </row>
    <row r="696" spans="1:6" x14ac:dyDescent="0.45">
      <c r="A696" s="7" t="s">
        <v>10</v>
      </c>
      <c r="B696" s="38"/>
      <c r="C696" s="61"/>
      <c r="D696" s="38">
        <f t="shared" si="114"/>
        <v>0</v>
      </c>
      <c r="E696" s="38">
        <f t="shared" si="115"/>
        <v>0</v>
      </c>
      <c r="F696" s="38">
        <f t="shared" si="116"/>
        <v>0</v>
      </c>
    </row>
    <row r="697" spans="1:6" x14ac:dyDescent="0.45">
      <c r="A697" s="7" t="s">
        <v>11</v>
      </c>
      <c r="B697" s="38"/>
      <c r="C697" s="61">
        <v>31.700185000000001</v>
      </c>
      <c r="D697" s="38">
        <f t="shared" si="114"/>
        <v>1.3208410416666667</v>
      </c>
      <c r="E697" s="38">
        <f t="shared" si="115"/>
        <v>2.976543192488263</v>
      </c>
      <c r="F697" s="38">
        <f t="shared" si="116"/>
        <v>0.12402263302034429</v>
      </c>
    </row>
    <row r="698" spans="1:6" x14ac:dyDescent="0.45">
      <c r="A698" s="7" t="s">
        <v>25</v>
      </c>
      <c r="B698" s="38"/>
      <c r="C698" s="61"/>
      <c r="D698" s="38">
        <f t="shared" si="114"/>
        <v>0</v>
      </c>
      <c r="E698" s="38">
        <f t="shared" si="115"/>
        <v>0</v>
      </c>
      <c r="F698" s="38">
        <f t="shared" si="116"/>
        <v>0</v>
      </c>
    </row>
    <row r="700" spans="1:6" x14ac:dyDescent="0.45">
      <c r="A700" s="47"/>
    </row>
    <row r="701" spans="1:6" x14ac:dyDescent="0.45">
      <c r="A701" s="47"/>
    </row>
    <row r="702" spans="1:6" x14ac:dyDescent="0.45">
      <c r="A702" s="47"/>
    </row>
    <row r="703" spans="1:6" x14ac:dyDescent="0.45">
      <c r="A703" s="47"/>
    </row>
    <row r="704" spans="1:6" x14ac:dyDescent="0.45">
      <c r="A704" s="47"/>
    </row>
    <row r="706" spans="1:1" x14ac:dyDescent="0.45">
      <c r="A706" s="47"/>
    </row>
    <row r="707" spans="1:1" x14ac:dyDescent="0.45">
      <c r="A707" s="47"/>
    </row>
  </sheetData>
  <autoFilter ref="A1:F1704" xr:uid="{00000000-0009-0000-0000-000039000000}"/>
  <mergeCells count="2">
    <mergeCell ref="A1:A2"/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headerFooter>
    <oddFooter>&amp;C&amp;P&amp;R28.09.2018</oddFooter>
  </headerFooter>
  <rowBreaks count="11" manualBreakCount="11">
    <brk id="60" max="25" man="1"/>
    <brk id="118" max="25" man="1"/>
    <brk id="176" max="25" man="1"/>
    <brk id="234" max="25" man="1"/>
    <brk id="292" max="25" man="1"/>
    <brk id="350" max="25" man="1"/>
    <brk id="408" max="25" man="1"/>
    <brk id="466" max="25" man="1"/>
    <brk id="524" max="25" man="1"/>
    <brk id="582" max="25" man="1"/>
    <brk id="640" max="2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228DF-1A92-4EFC-8761-09883D05D314}">
  <sheetPr>
    <tabColor rgb="FF008000"/>
  </sheetPr>
  <dimension ref="A1:F601"/>
  <sheetViews>
    <sheetView showGridLines="0" zoomScaleNormal="100" zoomScaleSheetLayoutView="110" workbookViewId="0">
      <pane xSplit="1" ySplit="2" topLeftCell="B3" activePane="bottomRight" state="frozen"/>
      <selection activeCell="G15" sqref="G15"/>
      <selection pane="topRight" activeCell="G15" sqref="G15"/>
      <selection pane="bottomLeft" activeCell="G15" sqref="G15"/>
      <selection pane="bottomRight" activeCell="B3" sqref="B3"/>
    </sheetView>
  </sheetViews>
  <sheetFormatPr defaultColWidth="15.5546875" defaultRowHeight="19.2" x14ac:dyDescent="0.45"/>
  <cols>
    <col min="1" max="1" width="45.6640625" style="12" customWidth="1"/>
    <col min="2" max="2" width="11.88671875" style="28" customWidth="1"/>
    <col min="3" max="6" width="11.88671875" style="29" customWidth="1"/>
    <col min="7" max="16384" width="15.5546875" style="12"/>
  </cols>
  <sheetData>
    <row r="1" spans="1:6" ht="14.4" customHeight="1" x14ac:dyDescent="0.45">
      <c r="A1" s="33" t="s">
        <v>26</v>
      </c>
      <c r="B1" s="31" t="s">
        <v>29</v>
      </c>
      <c r="C1" s="32"/>
      <c r="D1" s="32"/>
      <c r="E1" s="32"/>
      <c r="F1" s="32"/>
    </row>
    <row r="2" spans="1:6" ht="56.25" customHeight="1" x14ac:dyDescent="0.45">
      <c r="A2" s="33"/>
      <c r="B2" s="18" t="s">
        <v>27</v>
      </c>
      <c r="C2" s="30" t="s">
        <v>30</v>
      </c>
      <c r="D2" s="19" t="s">
        <v>0</v>
      </c>
      <c r="E2" s="19" t="s">
        <v>31</v>
      </c>
      <c r="F2" s="19" t="s">
        <v>1</v>
      </c>
    </row>
    <row r="3" spans="1:6" x14ac:dyDescent="0.45">
      <c r="A3" s="2" t="s">
        <v>2</v>
      </c>
      <c r="B3" s="20"/>
      <c r="C3" s="34">
        <f>C4+C53+C102+C151+C200+C249+C298+C347+C396+C445+C494+C543</f>
        <v>6519679.7091190005</v>
      </c>
      <c r="D3" s="34">
        <f>D4+D53+D102+D151+D200+D249+D298+D347+D396+D445+D494+D543</f>
        <v>271653.32121329167</v>
      </c>
      <c r="E3" s="34"/>
      <c r="F3" s="34"/>
    </row>
    <row r="4" spans="1:6" x14ac:dyDescent="0.45">
      <c r="A4" s="13" t="s">
        <v>41</v>
      </c>
      <c r="B4" s="48"/>
      <c r="C4" s="63">
        <f>C5+C15+C25+C35+C44</f>
        <v>512969.62455200002</v>
      </c>
      <c r="D4" s="48">
        <f>C4/24</f>
        <v>21373.734356333334</v>
      </c>
      <c r="E4" s="48">
        <f>C4/10.65</f>
        <v>48166.161929765258</v>
      </c>
      <c r="F4" s="48">
        <f>E4/24</f>
        <v>2006.9234137402191</v>
      </c>
    </row>
    <row r="5" spans="1:6" x14ac:dyDescent="0.45">
      <c r="A5" s="4" t="s">
        <v>37</v>
      </c>
      <c r="B5" s="49"/>
      <c r="C5" s="64">
        <f>SUM(C6:C8)</f>
        <v>344300</v>
      </c>
      <c r="D5" s="49">
        <f t="shared" ref="D5:D51" si="0">C5/24</f>
        <v>14345.833333333334</v>
      </c>
      <c r="E5" s="49">
        <f t="shared" ref="E5:E51" si="1">C5/10.65</f>
        <v>32328.638497652581</v>
      </c>
      <c r="F5" s="49">
        <f t="shared" ref="F5:F51" si="2">E5/24</f>
        <v>1347.0266040688575</v>
      </c>
    </row>
    <row r="6" spans="1:6" s="14" customFormat="1" x14ac:dyDescent="0.45">
      <c r="A6" s="5" t="s">
        <v>42</v>
      </c>
      <c r="B6" s="37">
        <v>2258284</v>
      </c>
      <c r="C6" s="65">
        <v>275000</v>
      </c>
      <c r="D6" s="50">
        <f t="shared" si="0"/>
        <v>11458.333333333334</v>
      </c>
      <c r="E6" s="50">
        <f t="shared" si="1"/>
        <v>25821.596244131455</v>
      </c>
      <c r="F6" s="50">
        <f t="shared" si="2"/>
        <v>1075.8998435054773</v>
      </c>
    </row>
    <row r="7" spans="1:6" s="15" customFormat="1" x14ac:dyDescent="0.45">
      <c r="A7" s="8" t="s">
        <v>28</v>
      </c>
      <c r="B7" s="37">
        <v>284765</v>
      </c>
      <c r="C7" s="66">
        <v>300</v>
      </c>
      <c r="D7" s="50">
        <f t="shared" si="0"/>
        <v>12.5</v>
      </c>
      <c r="E7" s="50">
        <f t="shared" si="1"/>
        <v>28.16901408450704</v>
      </c>
      <c r="F7" s="50">
        <f t="shared" si="2"/>
        <v>1.1737089201877933</v>
      </c>
    </row>
    <row r="8" spans="1:6" s="17" customFormat="1" x14ac:dyDescent="0.45">
      <c r="A8" s="16" t="s">
        <v>43</v>
      </c>
      <c r="B8" s="37"/>
      <c r="C8" s="66">
        <f>SUM(C9:C14)</f>
        <v>69000</v>
      </c>
      <c r="D8" s="50">
        <f t="shared" si="0"/>
        <v>2875</v>
      </c>
      <c r="E8" s="50">
        <f t="shared" si="1"/>
        <v>6478.8732394366198</v>
      </c>
      <c r="F8" s="50">
        <f t="shared" si="2"/>
        <v>269.95305164319251</v>
      </c>
    </row>
    <row r="9" spans="1:6" x14ac:dyDescent="0.45">
      <c r="A9" s="7" t="s">
        <v>6</v>
      </c>
      <c r="B9" s="21">
        <v>78889</v>
      </c>
      <c r="C9" s="66">
        <v>69000</v>
      </c>
      <c r="D9" s="50">
        <f t="shared" si="0"/>
        <v>2875</v>
      </c>
      <c r="E9" s="50">
        <f t="shared" si="1"/>
        <v>6478.8732394366198</v>
      </c>
      <c r="F9" s="50">
        <f t="shared" si="2"/>
        <v>269.95305164319251</v>
      </c>
    </row>
    <row r="10" spans="1:6" x14ac:dyDescent="0.45">
      <c r="A10" s="7" t="s">
        <v>7</v>
      </c>
      <c r="B10" s="21">
        <v>44639</v>
      </c>
      <c r="C10" s="66">
        <v>0</v>
      </c>
      <c r="D10" s="50">
        <f t="shared" si="0"/>
        <v>0</v>
      </c>
      <c r="E10" s="50">
        <f t="shared" si="1"/>
        <v>0</v>
      </c>
      <c r="F10" s="50">
        <f t="shared" si="2"/>
        <v>0</v>
      </c>
    </row>
    <row r="11" spans="1:6" x14ac:dyDescent="0.45">
      <c r="A11" s="7" t="s">
        <v>24</v>
      </c>
      <c r="B11" s="21">
        <v>64836</v>
      </c>
      <c r="C11" s="66">
        <v>0</v>
      </c>
      <c r="D11" s="50">
        <f t="shared" si="0"/>
        <v>0</v>
      </c>
      <c r="E11" s="50">
        <f t="shared" si="1"/>
        <v>0</v>
      </c>
      <c r="F11" s="50">
        <f t="shared" si="2"/>
        <v>0</v>
      </c>
    </row>
    <row r="12" spans="1:6" x14ac:dyDescent="0.45">
      <c r="A12" s="7" t="s">
        <v>8</v>
      </c>
      <c r="B12" s="21">
        <v>0</v>
      </c>
      <c r="C12" s="66">
        <v>0</v>
      </c>
      <c r="D12" s="50">
        <f t="shared" si="0"/>
        <v>0</v>
      </c>
      <c r="E12" s="50">
        <f t="shared" si="1"/>
        <v>0</v>
      </c>
      <c r="F12" s="50">
        <f t="shared" si="2"/>
        <v>0</v>
      </c>
    </row>
    <row r="13" spans="1:6" x14ac:dyDescent="0.45">
      <c r="A13" s="7" t="s">
        <v>10</v>
      </c>
      <c r="B13" s="21">
        <v>122722</v>
      </c>
      <c r="C13" s="66">
        <v>0</v>
      </c>
      <c r="D13" s="50">
        <f t="shared" si="0"/>
        <v>0</v>
      </c>
      <c r="E13" s="50">
        <f t="shared" si="1"/>
        <v>0</v>
      </c>
      <c r="F13" s="50">
        <f t="shared" si="2"/>
        <v>0</v>
      </c>
    </row>
    <row r="14" spans="1:6" x14ac:dyDescent="0.45">
      <c r="A14" s="7" t="s">
        <v>11</v>
      </c>
      <c r="B14" s="21">
        <v>187857</v>
      </c>
      <c r="C14" s="66">
        <v>0</v>
      </c>
      <c r="D14" s="50">
        <f t="shared" si="0"/>
        <v>0</v>
      </c>
      <c r="E14" s="50">
        <f t="shared" si="1"/>
        <v>0</v>
      </c>
      <c r="F14" s="50">
        <f t="shared" si="2"/>
        <v>0</v>
      </c>
    </row>
    <row r="15" spans="1:6" x14ac:dyDescent="0.45">
      <c r="A15" s="4" t="s">
        <v>33</v>
      </c>
      <c r="B15" s="49"/>
      <c r="C15" s="64">
        <f>SUM(C16:C18)</f>
        <v>46800</v>
      </c>
      <c r="D15" s="49">
        <f t="shared" si="0"/>
        <v>1950</v>
      </c>
      <c r="E15" s="49">
        <f t="shared" si="1"/>
        <v>4394.3661971830988</v>
      </c>
      <c r="F15" s="49">
        <f t="shared" si="2"/>
        <v>183.09859154929578</v>
      </c>
    </row>
    <row r="16" spans="1:6" s="14" customFormat="1" x14ac:dyDescent="0.45">
      <c r="A16" s="5" t="s">
        <v>42</v>
      </c>
      <c r="B16" s="51"/>
      <c r="C16" s="65">
        <v>46700</v>
      </c>
      <c r="D16" s="50">
        <f t="shared" si="0"/>
        <v>1945.8333333333333</v>
      </c>
      <c r="E16" s="50">
        <f t="shared" si="1"/>
        <v>4384.9765258215957</v>
      </c>
      <c r="F16" s="50">
        <f t="shared" si="2"/>
        <v>182.70735524256648</v>
      </c>
    </row>
    <row r="17" spans="1:6" s="15" customFormat="1" x14ac:dyDescent="0.45">
      <c r="A17" s="8" t="s">
        <v>28</v>
      </c>
      <c r="B17" s="52"/>
      <c r="C17" s="66">
        <v>100</v>
      </c>
      <c r="D17" s="50">
        <f t="shared" si="0"/>
        <v>4.166666666666667</v>
      </c>
      <c r="E17" s="50">
        <f t="shared" si="1"/>
        <v>9.3896713615023479</v>
      </c>
      <c r="F17" s="50">
        <f t="shared" si="2"/>
        <v>0.39123630672926452</v>
      </c>
    </row>
    <row r="18" spans="1:6" s="17" customFormat="1" x14ac:dyDescent="0.45">
      <c r="A18" s="16" t="s">
        <v>43</v>
      </c>
      <c r="B18" s="53"/>
      <c r="C18" s="67">
        <f>SUM(C19:C24)</f>
        <v>0</v>
      </c>
      <c r="D18" s="50">
        <f t="shared" si="0"/>
        <v>0</v>
      </c>
      <c r="E18" s="50">
        <f t="shared" si="1"/>
        <v>0</v>
      </c>
      <c r="F18" s="50">
        <f t="shared" si="2"/>
        <v>0</v>
      </c>
    </row>
    <row r="19" spans="1:6" x14ac:dyDescent="0.45">
      <c r="A19" s="7" t="s">
        <v>6</v>
      </c>
      <c r="B19" s="50"/>
      <c r="C19" s="65">
        <v>0</v>
      </c>
      <c r="D19" s="50">
        <f t="shared" si="0"/>
        <v>0</v>
      </c>
      <c r="E19" s="50">
        <f t="shared" si="1"/>
        <v>0</v>
      </c>
      <c r="F19" s="50">
        <f t="shared" si="2"/>
        <v>0</v>
      </c>
    </row>
    <row r="20" spans="1:6" x14ac:dyDescent="0.45">
      <c r="A20" s="7" t="s">
        <v>7</v>
      </c>
      <c r="B20" s="50"/>
      <c r="C20" s="66">
        <v>0</v>
      </c>
      <c r="D20" s="50">
        <f t="shared" si="0"/>
        <v>0</v>
      </c>
      <c r="E20" s="50">
        <f t="shared" si="1"/>
        <v>0</v>
      </c>
      <c r="F20" s="50">
        <f t="shared" si="2"/>
        <v>0</v>
      </c>
    </row>
    <row r="21" spans="1:6" x14ac:dyDescent="0.45">
      <c r="A21" s="7" t="s">
        <v>24</v>
      </c>
      <c r="B21" s="50"/>
      <c r="C21" s="66">
        <v>0</v>
      </c>
      <c r="D21" s="50">
        <f t="shared" si="0"/>
        <v>0</v>
      </c>
      <c r="E21" s="50">
        <f t="shared" si="1"/>
        <v>0</v>
      </c>
      <c r="F21" s="50">
        <f t="shared" si="2"/>
        <v>0</v>
      </c>
    </row>
    <row r="22" spans="1:6" x14ac:dyDescent="0.45">
      <c r="A22" s="7" t="s">
        <v>8</v>
      </c>
      <c r="B22" s="50"/>
      <c r="C22" s="66">
        <v>0</v>
      </c>
      <c r="D22" s="50">
        <f t="shared" si="0"/>
        <v>0</v>
      </c>
      <c r="E22" s="50">
        <f t="shared" si="1"/>
        <v>0</v>
      </c>
      <c r="F22" s="50">
        <f t="shared" si="2"/>
        <v>0</v>
      </c>
    </row>
    <row r="23" spans="1:6" x14ac:dyDescent="0.45">
      <c r="A23" s="7" t="s">
        <v>10</v>
      </c>
      <c r="B23" s="50"/>
      <c r="C23" s="66">
        <v>0</v>
      </c>
      <c r="D23" s="50">
        <f t="shared" si="0"/>
        <v>0</v>
      </c>
      <c r="E23" s="50">
        <f t="shared" si="1"/>
        <v>0</v>
      </c>
      <c r="F23" s="50">
        <f t="shared" si="2"/>
        <v>0</v>
      </c>
    </row>
    <row r="24" spans="1:6" x14ac:dyDescent="0.45">
      <c r="A24" s="7" t="s">
        <v>11</v>
      </c>
      <c r="B24" s="50"/>
      <c r="C24" s="66">
        <v>0</v>
      </c>
      <c r="D24" s="50">
        <f t="shared" si="0"/>
        <v>0</v>
      </c>
      <c r="E24" s="50">
        <f t="shared" si="1"/>
        <v>0</v>
      </c>
      <c r="F24" s="50">
        <f t="shared" si="2"/>
        <v>0</v>
      </c>
    </row>
    <row r="25" spans="1:6" x14ac:dyDescent="0.45">
      <c r="A25" s="4" t="s">
        <v>38</v>
      </c>
      <c r="B25" s="49"/>
      <c r="C25" s="64">
        <f>SUM(C26:C28)</f>
        <v>112610</v>
      </c>
      <c r="D25" s="49">
        <f t="shared" si="0"/>
        <v>4692.083333333333</v>
      </c>
      <c r="E25" s="49">
        <f t="shared" si="1"/>
        <v>10573.708920187793</v>
      </c>
      <c r="F25" s="49">
        <f t="shared" si="2"/>
        <v>440.57120500782474</v>
      </c>
    </row>
    <row r="26" spans="1:6" s="14" customFormat="1" x14ac:dyDescent="0.45">
      <c r="A26" s="5" t="s">
        <v>42</v>
      </c>
      <c r="B26" s="51"/>
      <c r="C26" s="65">
        <v>12650</v>
      </c>
      <c r="D26" s="50">
        <f t="shared" si="0"/>
        <v>527.08333333333337</v>
      </c>
      <c r="E26" s="50">
        <f t="shared" si="1"/>
        <v>1187.793427230047</v>
      </c>
      <c r="F26" s="50">
        <f t="shared" si="2"/>
        <v>49.491392801251955</v>
      </c>
    </row>
    <row r="27" spans="1:6" s="15" customFormat="1" x14ac:dyDescent="0.45">
      <c r="A27" s="8" t="s">
        <v>28</v>
      </c>
      <c r="B27" s="52"/>
      <c r="C27" s="65">
        <f>94220-9260</f>
        <v>84960</v>
      </c>
      <c r="D27" s="50">
        <f t="shared" si="0"/>
        <v>3540</v>
      </c>
      <c r="E27" s="50">
        <f t="shared" si="1"/>
        <v>7977.4647887323945</v>
      </c>
      <c r="F27" s="50">
        <f t="shared" si="2"/>
        <v>332.3943661971831</v>
      </c>
    </row>
    <row r="28" spans="1:6" s="17" customFormat="1" x14ac:dyDescent="0.45">
      <c r="A28" s="16" t="s">
        <v>43</v>
      </c>
      <c r="B28" s="53"/>
      <c r="C28" s="65">
        <f>SUM(C29:C34)</f>
        <v>15000</v>
      </c>
      <c r="D28" s="50">
        <f t="shared" si="0"/>
        <v>625</v>
      </c>
      <c r="E28" s="50">
        <f t="shared" si="1"/>
        <v>1408.450704225352</v>
      </c>
      <c r="F28" s="50">
        <f t="shared" si="2"/>
        <v>58.685446009389665</v>
      </c>
    </row>
    <row r="29" spans="1:6" x14ac:dyDescent="0.45">
      <c r="A29" s="7" t="s">
        <v>6</v>
      </c>
      <c r="B29" s="50"/>
      <c r="C29" s="65">
        <v>5000</v>
      </c>
      <c r="D29" s="50">
        <f t="shared" si="0"/>
        <v>208.33333333333334</v>
      </c>
      <c r="E29" s="50">
        <f t="shared" si="1"/>
        <v>469.48356807511738</v>
      </c>
      <c r="F29" s="50">
        <f t="shared" si="2"/>
        <v>19.561815336463223</v>
      </c>
    </row>
    <row r="30" spans="1:6" x14ac:dyDescent="0.45">
      <c r="A30" s="7" t="s">
        <v>7</v>
      </c>
      <c r="B30" s="50"/>
      <c r="C30" s="65">
        <v>0</v>
      </c>
      <c r="D30" s="50">
        <f t="shared" si="0"/>
        <v>0</v>
      </c>
      <c r="E30" s="50">
        <f t="shared" si="1"/>
        <v>0</v>
      </c>
      <c r="F30" s="50">
        <f t="shared" si="2"/>
        <v>0</v>
      </c>
    </row>
    <row r="31" spans="1:6" x14ac:dyDescent="0.45">
      <c r="A31" s="7" t="s">
        <v>24</v>
      </c>
      <c r="B31" s="50"/>
      <c r="C31" s="65">
        <v>8000</v>
      </c>
      <c r="D31" s="50">
        <f t="shared" si="0"/>
        <v>333.33333333333331</v>
      </c>
      <c r="E31" s="50">
        <f t="shared" si="1"/>
        <v>751.17370892018778</v>
      </c>
      <c r="F31" s="50">
        <f t="shared" si="2"/>
        <v>31.298904538341159</v>
      </c>
    </row>
    <row r="32" spans="1:6" x14ac:dyDescent="0.45">
      <c r="A32" s="7" t="s">
        <v>8</v>
      </c>
      <c r="B32" s="50"/>
      <c r="C32" s="66">
        <v>0</v>
      </c>
      <c r="D32" s="50">
        <f t="shared" si="0"/>
        <v>0</v>
      </c>
      <c r="E32" s="50">
        <f t="shared" si="1"/>
        <v>0</v>
      </c>
      <c r="F32" s="50">
        <f t="shared" si="2"/>
        <v>0</v>
      </c>
    </row>
    <row r="33" spans="1:6" x14ac:dyDescent="0.45">
      <c r="A33" s="7" t="s">
        <v>10</v>
      </c>
      <c r="B33" s="50"/>
      <c r="C33" s="66">
        <v>2000</v>
      </c>
      <c r="D33" s="50">
        <f t="shared" si="0"/>
        <v>83.333333333333329</v>
      </c>
      <c r="E33" s="50">
        <f t="shared" si="1"/>
        <v>187.79342723004694</v>
      </c>
      <c r="F33" s="50">
        <f t="shared" si="2"/>
        <v>7.8247261345852896</v>
      </c>
    </row>
    <row r="34" spans="1:6" x14ac:dyDescent="0.45">
      <c r="A34" s="7" t="s">
        <v>11</v>
      </c>
      <c r="B34" s="50"/>
      <c r="C34" s="66">
        <v>0</v>
      </c>
      <c r="D34" s="50">
        <f t="shared" si="0"/>
        <v>0</v>
      </c>
      <c r="E34" s="50">
        <f t="shared" si="1"/>
        <v>0</v>
      </c>
      <c r="F34" s="50">
        <f t="shared" si="2"/>
        <v>0</v>
      </c>
    </row>
    <row r="35" spans="1:6" x14ac:dyDescent="0.45">
      <c r="A35" s="4" t="s">
        <v>39</v>
      </c>
      <c r="B35" s="54"/>
      <c r="C35" s="68">
        <f>C36+C37+C38</f>
        <v>8999.6245520000011</v>
      </c>
      <c r="D35" s="49">
        <f t="shared" si="0"/>
        <v>374.98435633333338</v>
      </c>
      <c r="E35" s="49">
        <f t="shared" si="1"/>
        <v>845.03516920187803</v>
      </c>
      <c r="F35" s="49">
        <f t="shared" si="2"/>
        <v>35.20979871674492</v>
      </c>
    </row>
    <row r="36" spans="1:6" x14ac:dyDescent="0.45">
      <c r="A36" s="5" t="s">
        <v>42</v>
      </c>
      <c r="B36" s="50"/>
      <c r="C36" s="66">
        <v>2.1613739999999999</v>
      </c>
      <c r="D36" s="50">
        <f t="shared" si="0"/>
        <v>9.0057249999999991E-2</v>
      </c>
      <c r="E36" s="50">
        <f t="shared" si="1"/>
        <v>0.20294591549295773</v>
      </c>
      <c r="F36" s="50">
        <f t="shared" si="2"/>
        <v>8.4560798122065729E-3</v>
      </c>
    </row>
    <row r="37" spans="1:6" x14ac:dyDescent="0.45">
      <c r="A37" s="42" t="s">
        <v>28</v>
      </c>
      <c r="B37" s="50"/>
      <c r="C37" s="66">
        <v>79.943548000000007</v>
      </c>
      <c r="D37" s="50">
        <f t="shared" si="0"/>
        <v>3.3309811666666671</v>
      </c>
      <c r="E37" s="50">
        <f t="shared" si="1"/>
        <v>7.5064364319248833</v>
      </c>
      <c r="F37" s="50">
        <f t="shared" si="2"/>
        <v>0.31276818466353679</v>
      </c>
    </row>
    <row r="38" spans="1:6" x14ac:dyDescent="0.45">
      <c r="A38" s="16" t="s">
        <v>43</v>
      </c>
      <c r="B38" s="50"/>
      <c r="C38" s="66">
        <f>SUM(C39:C43)</f>
        <v>8917.5196300000007</v>
      </c>
      <c r="D38" s="50">
        <f t="shared" si="0"/>
        <v>371.56331791666668</v>
      </c>
      <c r="E38" s="50">
        <f t="shared" si="1"/>
        <v>837.32578685446015</v>
      </c>
      <c r="F38" s="50">
        <f t="shared" si="2"/>
        <v>34.888574452269175</v>
      </c>
    </row>
    <row r="39" spans="1:6" x14ac:dyDescent="0.45">
      <c r="A39" s="7" t="s">
        <v>6</v>
      </c>
      <c r="B39" s="50"/>
      <c r="C39" s="66"/>
      <c r="D39" s="50">
        <f t="shared" si="0"/>
        <v>0</v>
      </c>
      <c r="E39" s="50">
        <f t="shared" si="1"/>
        <v>0</v>
      </c>
      <c r="F39" s="50">
        <f t="shared" si="2"/>
        <v>0</v>
      </c>
    </row>
    <row r="40" spans="1:6" x14ac:dyDescent="0.45">
      <c r="A40" s="7" t="s">
        <v>7</v>
      </c>
      <c r="B40" s="50"/>
      <c r="C40" s="66"/>
      <c r="D40" s="50">
        <f t="shared" si="0"/>
        <v>0</v>
      </c>
      <c r="E40" s="50">
        <f t="shared" si="1"/>
        <v>0</v>
      </c>
      <c r="F40" s="50">
        <f t="shared" si="2"/>
        <v>0</v>
      </c>
    </row>
    <row r="41" spans="1:6" x14ac:dyDescent="0.45">
      <c r="A41" s="7" t="s">
        <v>25</v>
      </c>
      <c r="B41" s="50"/>
      <c r="C41" s="66">
        <v>8917.5196300000007</v>
      </c>
      <c r="D41" s="50">
        <f t="shared" si="0"/>
        <v>371.56331791666668</v>
      </c>
      <c r="E41" s="50">
        <f t="shared" si="1"/>
        <v>837.32578685446015</v>
      </c>
      <c r="F41" s="50">
        <f t="shared" si="2"/>
        <v>34.888574452269175</v>
      </c>
    </row>
    <row r="42" spans="1:6" x14ac:dyDescent="0.45">
      <c r="A42" s="7" t="s">
        <v>10</v>
      </c>
      <c r="B42" s="50"/>
      <c r="C42" s="66"/>
      <c r="D42" s="50">
        <f t="shared" si="0"/>
        <v>0</v>
      </c>
      <c r="E42" s="50">
        <f t="shared" si="1"/>
        <v>0</v>
      </c>
      <c r="F42" s="50">
        <f t="shared" si="2"/>
        <v>0</v>
      </c>
    </row>
    <row r="43" spans="1:6" x14ac:dyDescent="0.45">
      <c r="A43" s="7" t="s">
        <v>11</v>
      </c>
      <c r="B43" s="50"/>
      <c r="C43" s="66"/>
      <c r="D43" s="50">
        <f t="shared" si="0"/>
        <v>0</v>
      </c>
      <c r="E43" s="50">
        <f t="shared" si="1"/>
        <v>0</v>
      </c>
      <c r="F43" s="50">
        <f t="shared" si="2"/>
        <v>0</v>
      </c>
    </row>
    <row r="44" spans="1:6" x14ac:dyDescent="0.45">
      <c r="A44" s="4" t="s">
        <v>40</v>
      </c>
      <c r="B44" s="54"/>
      <c r="C44" s="68">
        <f>C45+C46</f>
        <v>260</v>
      </c>
      <c r="D44" s="49">
        <f t="shared" si="0"/>
        <v>10.833333333333334</v>
      </c>
      <c r="E44" s="49">
        <f t="shared" si="1"/>
        <v>24.413145539906104</v>
      </c>
      <c r="F44" s="49">
        <f t="shared" si="2"/>
        <v>1.0172143974960877</v>
      </c>
    </row>
    <row r="45" spans="1:6" x14ac:dyDescent="0.45">
      <c r="A45" s="5" t="s">
        <v>42</v>
      </c>
      <c r="B45" s="50"/>
      <c r="C45" s="66"/>
      <c r="D45" s="50">
        <f t="shared" si="0"/>
        <v>0</v>
      </c>
      <c r="E45" s="50">
        <f t="shared" si="1"/>
        <v>0</v>
      </c>
      <c r="F45" s="50">
        <f t="shared" si="2"/>
        <v>0</v>
      </c>
    </row>
    <row r="46" spans="1:6" x14ac:dyDescent="0.45">
      <c r="A46" s="16" t="s">
        <v>43</v>
      </c>
      <c r="B46" s="50"/>
      <c r="C46" s="66">
        <f>SUM(C47:C51)</f>
        <v>260</v>
      </c>
      <c r="D46" s="50">
        <f t="shared" si="0"/>
        <v>10.833333333333334</v>
      </c>
      <c r="E46" s="50">
        <f t="shared" si="1"/>
        <v>24.413145539906104</v>
      </c>
      <c r="F46" s="50">
        <f t="shared" si="2"/>
        <v>1.0172143974960877</v>
      </c>
    </row>
    <row r="47" spans="1:6" x14ac:dyDescent="0.45">
      <c r="A47" s="7" t="s">
        <v>6</v>
      </c>
      <c r="B47" s="50"/>
      <c r="C47" s="66"/>
      <c r="D47" s="50">
        <f t="shared" si="0"/>
        <v>0</v>
      </c>
      <c r="E47" s="50">
        <f t="shared" si="1"/>
        <v>0</v>
      </c>
      <c r="F47" s="50">
        <f t="shared" si="2"/>
        <v>0</v>
      </c>
    </row>
    <row r="48" spans="1:6" x14ac:dyDescent="0.45">
      <c r="A48" s="7" t="s">
        <v>7</v>
      </c>
      <c r="B48" s="50"/>
      <c r="C48" s="66"/>
      <c r="D48" s="50">
        <f t="shared" si="0"/>
        <v>0</v>
      </c>
      <c r="E48" s="50">
        <f t="shared" si="1"/>
        <v>0</v>
      </c>
      <c r="F48" s="50">
        <f t="shared" si="2"/>
        <v>0</v>
      </c>
    </row>
    <row r="49" spans="1:6" x14ac:dyDescent="0.45">
      <c r="A49" s="7" t="s">
        <v>25</v>
      </c>
      <c r="B49" s="50"/>
      <c r="C49" s="66">
        <v>260</v>
      </c>
      <c r="D49" s="50">
        <f t="shared" si="0"/>
        <v>10.833333333333334</v>
      </c>
      <c r="E49" s="50">
        <f t="shared" si="1"/>
        <v>24.413145539906104</v>
      </c>
      <c r="F49" s="50">
        <f t="shared" si="2"/>
        <v>1.0172143974960877</v>
      </c>
    </row>
    <row r="50" spans="1:6" x14ac:dyDescent="0.45">
      <c r="A50" s="7" t="s">
        <v>10</v>
      </c>
      <c r="B50" s="50"/>
      <c r="C50" s="66"/>
      <c r="D50" s="50">
        <f t="shared" si="0"/>
        <v>0</v>
      </c>
      <c r="E50" s="50">
        <f t="shared" si="1"/>
        <v>0</v>
      </c>
      <c r="F50" s="50">
        <f t="shared" si="2"/>
        <v>0</v>
      </c>
    </row>
    <row r="51" spans="1:6" x14ac:dyDescent="0.45">
      <c r="A51" s="7" t="s">
        <v>11</v>
      </c>
      <c r="B51" s="50"/>
      <c r="C51" s="66"/>
      <c r="D51" s="50">
        <f t="shared" si="0"/>
        <v>0</v>
      </c>
      <c r="E51" s="50">
        <f t="shared" si="1"/>
        <v>0</v>
      </c>
      <c r="F51" s="50">
        <f t="shared" si="2"/>
        <v>0</v>
      </c>
    </row>
    <row r="52" spans="1:6" x14ac:dyDescent="0.45">
      <c r="A52" s="2" t="s">
        <v>12</v>
      </c>
      <c r="B52" s="25"/>
      <c r="C52" s="25"/>
      <c r="D52" s="25"/>
      <c r="E52" s="25"/>
      <c r="F52" s="25"/>
    </row>
    <row r="53" spans="1:6" x14ac:dyDescent="0.45">
      <c r="A53" s="13" t="s">
        <v>41</v>
      </c>
      <c r="B53" s="55"/>
      <c r="C53" s="69">
        <f>C54+C64+C74+C84+C93</f>
        <v>508249.31330899999</v>
      </c>
      <c r="D53" s="55">
        <f>C53/24</f>
        <v>21177.054721208333</v>
      </c>
      <c r="E53" s="55">
        <f>C53/10.65</f>
        <v>47722.94021680751</v>
      </c>
      <c r="F53" s="55">
        <f>E53/24</f>
        <v>1988.4558423669796</v>
      </c>
    </row>
    <row r="54" spans="1:6" x14ac:dyDescent="0.45">
      <c r="A54" s="4" t="s">
        <v>37</v>
      </c>
      <c r="B54" s="49"/>
      <c r="C54" s="64">
        <f>SUM(C55:C57)</f>
        <v>344300</v>
      </c>
      <c r="D54" s="49">
        <f t="shared" ref="D54:D100" si="3">C54/24</f>
        <v>14345.833333333334</v>
      </c>
      <c r="E54" s="49">
        <f t="shared" ref="E54:E100" si="4">C54/10.65</f>
        <v>32328.638497652581</v>
      </c>
      <c r="F54" s="49">
        <f t="shared" ref="F54:F100" si="5">E54/24</f>
        <v>1347.0266040688575</v>
      </c>
    </row>
    <row r="55" spans="1:6" s="14" customFormat="1" x14ac:dyDescent="0.45">
      <c r="A55" s="5" t="s">
        <v>42</v>
      </c>
      <c r="B55" s="51"/>
      <c r="C55" s="65">
        <v>275000</v>
      </c>
      <c r="D55" s="50">
        <f t="shared" si="3"/>
        <v>11458.333333333334</v>
      </c>
      <c r="E55" s="50">
        <f t="shared" si="4"/>
        <v>25821.596244131455</v>
      </c>
      <c r="F55" s="50">
        <f t="shared" si="5"/>
        <v>1075.8998435054773</v>
      </c>
    </row>
    <row r="56" spans="1:6" s="15" customFormat="1" x14ac:dyDescent="0.45">
      <c r="A56" s="8" t="s">
        <v>28</v>
      </c>
      <c r="B56" s="52"/>
      <c r="C56" s="66">
        <v>300</v>
      </c>
      <c r="D56" s="50">
        <f t="shared" si="3"/>
        <v>12.5</v>
      </c>
      <c r="E56" s="50">
        <f t="shared" si="4"/>
        <v>28.16901408450704</v>
      </c>
      <c r="F56" s="50">
        <f t="shared" si="5"/>
        <v>1.1737089201877933</v>
      </c>
    </row>
    <row r="57" spans="1:6" s="17" customFormat="1" x14ac:dyDescent="0.45">
      <c r="A57" s="16" t="s">
        <v>43</v>
      </c>
      <c r="B57" s="53"/>
      <c r="C57" s="66">
        <f>SUM(C58:C63)</f>
        <v>69000</v>
      </c>
      <c r="D57" s="50">
        <f t="shared" si="3"/>
        <v>2875</v>
      </c>
      <c r="E57" s="50">
        <f t="shared" si="4"/>
        <v>6478.8732394366198</v>
      </c>
      <c r="F57" s="50">
        <f t="shared" si="5"/>
        <v>269.95305164319251</v>
      </c>
    </row>
    <row r="58" spans="1:6" x14ac:dyDescent="0.45">
      <c r="A58" s="7" t="s">
        <v>6</v>
      </c>
      <c r="B58" s="56">
        <v>78889</v>
      </c>
      <c r="C58" s="66">
        <v>69000</v>
      </c>
      <c r="D58" s="50">
        <f t="shared" si="3"/>
        <v>2875</v>
      </c>
      <c r="E58" s="50">
        <f t="shared" si="4"/>
        <v>6478.8732394366198</v>
      </c>
      <c r="F58" s="50">
        <f t="shared" si="5"/>
        <v>269.95305164319251</v>
      </c>
    </row>
    <row r="59" spans="1:6" x14ac:dyDescent="0.45">
      <c r="A59" s="7" t="s">
        <v>7</v>
      </c>
      <c r="B59" s="56">
        <v>44639</v>
      </c>
      <c r="C59" s="66">
        <v>0</v>
      </c>
      <c r="D59" s="50">
        <f t="shared" si="3"/>
        <v>0</v>
      </c>
      <c r="E59" s="50">
        <f t="shared" si="4"/>
        <v>0</v>
      </c>
      <c r="F59" s="50">
        <f t="shared" si="5"/>
        <v>0</v>
      </c>
    </row>
    <row r="60" spans="1:6" x14ac:dyDescent="0.45">
      <c r="A60" s="7" t="s">
        <v>24</v>
      </c>
      <c r="B60" s="56">
        <v>64836</v>
      </c>
      <c r="C60" s="66">
        <v>0</v>
      </c>
      <c r="D60" s="50">
        <f t="shared" si="3"/>
        <v>0</v>
      </c>
      <c r="E60" s="50">
        <f t="shared" si="4"/>
        <v>0</v>
      </c>
      <c r="F60" s="50">
        <f t="shared" si="5"/>
        <v>0</v>
      </c>
    </row>
    <row r="61" spans="1:6" x14ac:dyDescent="0.45">
      <c r="A61" s="7" t="s">
        <v>8</v>
      </c>
      <c r="B61" s="56">
        <v>0</v>
      </c>
      <c r="C61" s="66">
        <v>0</v>
      </c>
      <c r="D61" s="50">
        <f t="shared" si="3"/>
        <v>0</v>
      </c>
      <c r="E61" s="50">
        <f t="shared" si="4"/>
        <v>0</v>
      </c>
      <c r="F61" s="50">
        <f t="shared" si="5"/>
        <v>0</v>
      </c>
    </row>
    <row r="62" spans="1:6" x14ac:dyDescent="0.45">
      <c r="A62" s="7" t="s">
        <v>10</v>
      </c>
      <c r="B62" s="56">
        <v>122722</v>
      </c>
      <c r="C62" s="66">
        <v>0</v>
      </c>
      <c r="D62" s="50">
        <f t="shared" si="3"/>
        <v>0</v>
      </c>
      <c r="E62" s="50">
        <f t="shared" si="4"/>
        <v>0</v>
      </c>
      <c r="F62" s="50">
        <f t="shared" si="5"/>
        <v>0</v>
      </c>
    </row>
    <row r="63" spans="1:6" x14ac:dyDescent="0.45">
      <c r="A63" s="7" t="s">
        <v>11</v>
      </c>
      <c r="B63" s="56">
        <v>187857</v>
      </c>
      <c r="C63" s="66">
        <v>0</v>
      </c>
      <c r="D63" s="50">
        <f t="shared" si="3"/>
        <v>0</v>
      </c>
      <c r="E63" s="50">
        <f t="shared" si="4"/>
        <v>0</v>
      </c>
      <c r="F63" s="50">
        <f t="shared" si="5"/>
        <v>0</v>
      </c>
    </row>
    <row r="64" spans="1:6" x14ac:dyDescent="0.45">
      <c r="A64" s="4" t="s">
        <v>33</v>
      </c>
      <c r="B64" s="49"/>
      <c r="C64" s="64">
        <f>SUM(C65:C67)</f>
        <v>46800</v>
      </c>
      <c r="D64" s="49">
        <f t="shared" si="3"/>
        <v>1950</v>
      </c>
      <c r="E64" s="49">
        <f t="shared" si="4"/>
        <v>4394.3661971830988</v>
      </c>
      <c r="F64" s="49">
        <f t="shared" si="5"/>
        <v>183.09859154929578</v>
      </c>
    </row>
    <row r="65" spans="1:6" s="14" customFormat="1" x14ac:dyDescent="0.45">
      <c r="A65" s="5" t="s">
        <v>42</v>
      </c>
      <c r="B65" s="51"/>
      <c r="C65" s="65">
        <v>46700</v>
      </c>
      <c r="D65" s="50">
        <f t="shared" si="3"/>
        <v>1945.8333333333333</v>
      </c>
      <c r="E65" s="50">
        <f t="shared" si="4"/>
        <v>4384.9765258215957</v>
      </c>
      <c r="F65" s="50">
        <f t="shared" si="5"/>
        <v>182.70735524256648</v>
      </c>
    </row>
    <row r="66" spans="1:6" s="15" customFormat="1" x14ac:dyDescent="0.45">
      <c r="A66" s="8" t="s">
        <v>28</v>
      </c>
      <c r="B66" s="52"/>
      <c r="C66" s="66">
        <v>100</v>
      </c>
      <c r="D66" s="50">
        <f t="shared" si="3"/>
        <v>4.166666666666667</v>
      </c>
      <c r="E66" s="50">
        <f t="shared" si="4"/>
        <v>9.3896713615023479</v>
      </c>
      <c r="F66" s="50">
        <f t="shared" si="5"/>
        <v>0.39123630672926452</v>
      </c>
    </row>
    <row r="67" spans="1:6" s="17" customFormat="1" x14ac:dyDescent="0.45">
      <c r="A67" s="16" t="s">
        <v>43</v>
      </c>
      <c r="B67" s="53"/>
      <c r="C67" s="67">
        <f>SUM(C68:C73)</f>
        <v>0</v>
      </c>
      <c r="D67" s="50">
        <f t="shared" si="3"/>
        <v>0</v>
      </c>
      <c r="E67" s="50">
        <f t="shared" si="4"/>
        <v>0</v>
      </c>
      <c r="F67" s="50">
        <f t="shared" si="5"/>
        <v>0</v>
      </c>
    </row>
    <row r="68" spans="1:6" x14ac:dyDescent="0.45">
      <c r="A68" s="7" t="s">
        <v>6</v>
      </c>
      <c r="B68" s="50"/>
      <c r="C68" s="65">
        <v>0</v>
      </c>
      <c r="D68" s="50">
        <f t="shared" si="3"/>
        <v>0</v>
      </c>
      <c r="E68" s="50">
        <f t="shared" si="4"/>
        <v>0</v>
      </c>
      <c r="F68" s="50">
        <f t="shared" si="5"/>
        <v>0</v>
      </c>
    </row>
    <row r="69" spans="1:6" x14ac:dyDescent="0.45">
      <c r="A69" s="7" t="s">
        <v>7</v>
      </c>
      <c r="B69" s="50"/>
      <c r="C69" s="66">
        <v>0</v>
      </c>
      <c r="D69" s="50">
        <f t="shared" si="3"/>
        <v>0</v>
      </c>
      <c r="E69" s="50">
        <f t="shared" si="4"/>
        <v>0</v>
      </c>
      <c r="F69" s="50">
        <f t="shared" si="5"/>
        <v>0</v>
      </c>
    </row>
    <row r="70" spans="1:6" x14ac:dyDescent="0.45">
      <c r="A70" s="7" t="s">
        <v>24</v>
      </c>
      <c r="B70" s="50"/>
      <c r="C70" s="66">
        <v>0</v>
      </c>
      <c r="D70" s="50">
        <f t="shared" si="3"/>
        <v>0</v>
      </c>
      <c r="E70" s="50">
        <f t="shared" si="4"/>
        <v>0</v>
      </c>
      <c r="F70" s="50">
        <f t="shared" si="5"/>
        <v>0</v>
      </c>
    </row>
    <row r="71" spans="1:6" x14ac:dyDescent="0.45">
      <c r="A71" s="7" t="s">
        <v>8</v>
      </c>
      <c r="B71" s="50"/>
      <c r="C71" s="66">
        <v>0</v>
      </c>
      <c r="D71" s="50">
        <f t="shared" si="3"/>
        <v>0</v>
      </c>
      <c r="E71" s="50">
        <f t="shared" si="4"/>
        <v>0</v>
      </c>
      <c r="F71" s="50">
        <f t="shared" si="5"/>
        <v>0</v>
      </c>
    </row>
    <row r="72" spans="1:6" x14ac:dyDescent="0.45">
      <c r="A72" s="7" t="s">
        <v>10</v>
      </c>
      <c r="B72" s="50"/>
      <c r="C72" s="66">
        <v>0</v>
      </c>
      <c r="D72" s="50">
        <f t="shared" si="3"/>
        <v>0</v>
      </c>
      <c r="E72" s="50">
        <f t="shared" si="4"/>
        <v>0</v>
      </c>
      <c r="F72" s="50">
        <f t="shared" si="5"/>
        <v>0</v>
      </c>
    </row>
    <row r="73" spans="1:6" x14ac:dyDescent="0.45">
      <c r="A73" s="7" t="s">
        <v>11</v>
      </c>
      <c r="B73" s="50"/>
      <c r="C73" s="66">
        <v>0</v>
      </c>
      <c r="D73" s="50">
        <f t="shared" si="3"/>
        <v>0</v>
      </c>
      <c r="E73" s="50">
        <f t="shared" si="4"/>
        <v>0</v>
      </c>
      <c r="F73" s="50">
        <f t="shared" si="5"/>
        <v>0</v>
      </c>
    </row>
    <row r="74" spans="1:6" x14ac:dyDescent="0.45">
      <c r="A74" s="4" t="s">
        <v>38</v>
      </c>
      <c r="B74" s="49"/>
      <c r="C74" s="64">
        <f>SUM(C75:C77)</f>
        <v>115260</v>
      </c>
      <c r="D74" s="49">
        <f t="shared" si="3"/>
        <v>4802.5</v>
      </c>
      <c r="E74" s="49">
        <f t="shared" si="4"/>
        <v>10822.535211267605</v>
      </c>
      <c r="F74" s="49">
        <f t="shared" si="5"/>
        <v>450.93896713615021</v>
      </c>
    </row>
    <row r="75" spans="1:6" s="14" customFormat="1" x14ac:dyDescent="0.45">
      <c r="A75" s="5" t="s">
        <v>42</v>
      </c>
      <c r="B75" s="51"/>
      <c r="C75" s="65">
        <f>109950-1890</f>
        <v>108060</v>
      </c>
      <c r="D75" s="50">
        <f t="shared" si="3"/>
        <v>4502.5</v>
      </c>
      <c r="E75" s="50">
        <f t="shared" si="4"/>
        <v>10146.478873239435</v>
      </c>
      <c r="F75" s="50">
        <f t="shared" si="5"/>
        <v>422.76995305164314</v>
      </c>
    </row>
    <row r="76" spans="1:6" s="15" customFormat="1" x14ac:dyDescent="0.45">
      <c r="A76" s="8" t="s">
        <v>28</v>
      </c>
      <c r="B76" s="52"/>
      <c r="C76" s="65">
        <v>0</v>
      </c>
      <c r="D76" s="50">
        <f t="shared" si="3"/>
        <v>0</v>
      </c>
      <c r="E76" s="50">
        <f t="shared" si="4"/>
        <v>0</v>
      </c>
      <c r="F76" s="50">
        <f t="shared" si="5"/>
        <v>0</v>
      </c>
    </row>
    <row r="77" spans="1:6" s="17" customFormat="1" x14ac:dyDescent="0.45">
      <c r="A77" s="16" t="s">
        <v>43</v>
      </c>
      <c r="B77" s="53"/>
      <c r="C77" s="65">
        <f>SUM(C78:C83)</f>
        <v>7200</v>
      </c>
      <c r="D77" s="50">
        <f t="shared" si="3"/>
        <v>300</v>
      </c>
      <c r="E77" s="50">
        <f t="shared" si="4"/>
        <v>676.05633802816897</v>
      </c>
      <c r="F77" s="50">
        <f t="shared" si="5"/>
        <v>28.16901408450704</v>
      </c>
    </row>
    <row r="78" spans="1:6" x14ac:dyDescent="0.45">
      <c r="A78" s="7" t="s">
        <v>6</v>
      </c>
      <c r="B78" s="50"/>
      <c r="C78" s="65">
        <v>7200</v>
      </c>
      <c r="D78" s="50">
        <f t="shared" si="3"/>
        <v>300</v>
      </c>
      <c r="E78" s="50">
        <f t="shared" si="4"/>
        <v>676.05633802816897</v>
      </c>
      <c r="F78" s="50">
        <f t="shared" si="5"/>
        <v>28.16901408450704</v>
      </c>
    </row>
    <row r="79" spans="1:6" x14ac:dyDescent="0.45">
      <c r="A79" s="7" t="s">
        <v>7</v>
      </c>
      <c r="B79" s="50"/>
      <c r="C79" s="65">
        <v>0</v>
      </c>
      <c r="D79" s="50">
        <f t="shared" si="3"/>
        <v>0</v>
      </c>
      <c r="E79" s="50">
        <f t="shared" si="4"/>
        <v>0</v>
      </c>
      <c r="F79" s="50">
        <f t="shared" si="5"/>
        <v>0</v>
      </c>
    </row>
    <row r="80" spans="1:6" x14ac:dyDescent="0.45">
      <c r="A80" s="7" t="s">
        <v>24</v>
      </c>
      <c r="B80" s="50"/>
      <c r="C80" s="65">
        <v>0</v>
      </c>
      <c r="D80" s="50">
        <f t="shared" si="3"/>
        <v>0</v>
      </c>
      <c r="E80" s="50">
        <f t="shared" si="4"/>
        <v>0</v>
      </c>
      <c r="F80" s="50">
        <f t="shared" si="5"/>
        <v>0</v>
      </c>
    </row>
    <row r="81" spans="1:6" x14ac:dyDescent="0.45">
      <c r="A81" s="7" t="s">
        <v>8</v>
      </c>
      <c r="B81" s="50"/>
      <c r="C81" s="65">
        <v>0</v>
      </c>
      <c r="D81" s="50">
        <f t="shared" si="3"/>
        <v>0</v>
      </c>
      <c r="E81" s="50">
        <f t="shared" si="4"/>
        <v>0</v>
      </c>
      <c r="F81" s="50">
        <f t="shared" si="5"/>
        <v>0</v>
      </c>
    </row>
    <row r="82" spans="1:6" x14ac:dyDescent="0.45">
      <c r="A82" s="7" t="s">
        <v>10</v>
      </c>
      <c r="B82" s="50"/>
      <c r="C82" s="66">
        <v>0</v>
      </c>
      <c r="D82" s="50">
        <f t="shared" si="3"/>
        <v>0</v>
      </c>
      <c r="E82" s="50">
        <f t="shared" si="4"/>
        <v>0</v>
      </c>
      <c r="F82" s="50">
        <f t="shared" si="5"/>
        <v>0</v>
      </c>
    </row>
    <row r="83" spans="1:6" x14ac:dyDescent="0.45">
      <c r="A83" s="7" t="s">
        <v>11</v>
      </c>
      <c r="B83" s="50"/>
      <c r="C83" s="66">
        <v>0</v>
      </c>
      <c r="D83" s="50">
        <f t="shared" si="3"/>
        <v>0</v>
      </c>
      <c r="E83" s="50">
        <f t="shared" si="4"/>
        <v>0</v>
      </c>
      <c r="F83" s="50">
        <f t="shared" si="5"/>
        <v>0</v>
      </c>
    </row>
    <row r="84" spans="1:6" x14ac:dyDescent="0.45">
      <c r="A84" s="4" t="s">
        <v>39</v>
      </c>
      <c r="B84" s="54"/>
      <c r="C84" s="68">
        <f>C85+C86+C87</f>
        <v>1869.792731</v>
      </c>
      <c r="D84" s="49">
        <f t="shared" si="3"/>
        <v>77.908030458333329</v>
      </c>
      <c r="E84" s="49">
        <f t="shared" si="4"/>
        <v>175.56739258215961</v>
      </c>
      <c r="F84" s="49">
        <f t="shared" si="5"/>
        <v>7.3153080242566508</v>
      </c>
    </row>
    <row r="85" spans="1:6" x14ac:dyDescent="0.45">
      <c r="A85" s="5" t="s">
        <v>42</v>
      </c>
      <c r="B85" s="50"/>
      <c r="C85" s="66">
        <v>86.996667000000002</v>
      </c>
      <c r="D85" s="50">
        <f t="shared" si="3"/>
        <v>3.6248611250000002</v>
      </c>
      <c r="E85" s="50">
        <f t="shared" si="4"/>
        <v>8.1687011267605634</v>
      </c>
      <c r="F85" s="50">
        <f t="shared" si="5"/>
        <v>0.34036254694835683</v>
      </c>
    </row>
    <row r="86" spans="1:6" x14ac:dyDescent="0.45">
      <c r="A86" s="42" t="s">
        <v>28</v>
      </c>
      <c r="B86" s="50"/>
      <c r="C86" s="66"/>
      <c r="D86" s="50">
        <f t="shared" si="3"/>
        <v>0</v>
      </c>
      <c r="E86" s="50">
        <f t="shared" si="4"/>
        <v>0</v>
      </c>
      <c r="F86" s="50">
        <f t="shared" si="5"/>
        <v>0</v>
      </c>
    </row>
    <row r="87" spans="1:6" x14ac:dyDescent="0.45">
      <c r="A87" s="16" t="s">
        <v>43</v>
      </c>
      <c r="B87" s="50"/>
      <c r="C87" s="66">
        <f>SUM(C88:C92)</f>
        <v>1782.7960639999999</v>
      </c>
      <c r="D87" s="50">
        <f t="shared" si="3"/>
        <v>74.283169333333333</v>
      </c>
      <c r="E87" s="50">
        <f t="shared" si="4"/>
        <v>167.39869145539905</v>
      </c>
      <c r="F87" s="50">
        <f t="shared" si="5"/>
        <v>6.9749454773082933</v>
      </c>
    </row>
    <row r="88" spans="1:6" x14ac:dyDescent="0.45">
      <c r="A88" s="7" t="s">
        <v>6</v>
      </c>
      <c r="B88" s="50"/>
      <c r="C88" s="66"/>
      <c r="D88" s="50">
        <f t="shared" si="3"/>
        <v>0</v>
      </c>
      <c r="E88" s="50">
        <f t="shared" si="4"/>
        <v>0</v>
      </c>
      <c r="F88" s="50">
        <f t="shared" si="5"/>
        <v>0</v>
      </c>
    </row>
    <row r="89" spans="1:6" x14ac:dyDescent="0.45">
      <c r="A89" s="7" t="s">
        <v>7</v>
      </c>
      <c r="B89" s="50"/>
      <c r="C89" s="66"/>
      <c r="D89" s="50">
        <f t="shared" si="3"/>
        <v>0</v>
      </c>
      <c r="E89" s="50">
        <f t="shared" si="4"/>
        <v>0</v>
      </c>
      <c r="F89" s="50">
        <f t="shared" si="5"/>
        <v>0</v>
      </c>
    </row>
    <row r="90" spans="1:6" x14ac:dyDescent="0.45">
      <c r="A90" s="7" t="s">
        <v>25</v>
      </c>
      <c r="B90" s="50"/>
      <c r="C90" s="66">
        <v>1782.7960639999999</v>
      </c>
      <c r="D90" s="50">
        <f t="shared" si="3"/>
        <v>74.283169333333333</v>
      </c>
      <c r="E90" s="50">
        <f t="shared" si="4"/>
        <v>167.39869145539905</v>
      </c>
      <c r="F90" s="50">
        <f t="shared" si="5"/>
        <v>6.9749454773082933</v>
      </c>
    </row>
    <row r="91" spans="1:6" x14ac:dyDescent="0.45">
      <c r="A91" s="7" t="s">
        <v>10</v>
      </c>
      <c r="B91" s="50"/>
      <c r="C91" s="66"/>
      <c r="D91" s="50">
        <f t="shared" si="3"/>
        <v>0</v>
      </c>
      <c r="E91" s="50">
        <f t="shared" si="4"/>
        <v>0</v>
      </c>
      <c r="F91" s="50">
        <f t="shared" si="5"/>
        <v>0</v>
      </c>
    </row>
    <row r="92" spans="1:6" x14ac:dyDescent="0.45">
      <c r="A92" s="7" t="s">
        <v>11</v>
      </c>
      <c r="B92" s="50"/>
      <c r="C92" s="66"/>
      <c r="D92" s="50">
        <f t="shared" si="3"/>
        <v>0</v>
      </c>
      <c r="E92" s="50">
        <f t="shared" si="4"/>
        <v>0</v>
      </c>
      <c r="F92" s="50">
        <f t="shared" si="5"/>
        <v>0</v>
      </c>
    </row>
    <row r="93" spans="1:6" x14ac:dyDescent="0.45">
      <c r="A93" s="4" t="s">
        <v>40</v>
      </c>
      <c r="B93" s="54"/>
      <c r="C93" s="68">
        <f>C94+C95</f>
        <v>19.520578</v>
      </c>
      <c r="D93" s="49">
        <f t="shared" si="3"/>
        <v>0.81335741666666672</v>
      </c>
      <c r="E93" s="49">
        <f t="shared" si="4"/>
        <v>1.8329181220657276</v>
      </c>
      <c r="F93" s="49">
        <f t="shared" si="5"/>
        <v>7.637158841940532E-2</v>
      </c>
    </row>
    <row r="94" spans="1:6" x14ac:dyDescent="0.45">
      <c r="A94" s="5" t="s">
        <v>42</v>
      </c>
      <c r="B94" s="50"/>
      <c r="C94" s="66"/>
      <c r="D94" s="50">
        <f t="shared" si="3"/>
        <v>0</v>
      </c>
      <c r="E94" s="50">
        <f t="shared" si="4"/>
        <v>0</v>
      </c>
      <c r="F94" s="50">
        <f t="shared" si="5"/>
        <v>0</v>
      </c>
    </row>
    <row r="95" spans="1:6" x14ac:dyDescent="0.45">
      <c r="A95" s="16" t="s">
        <v>43</v>
      </c>
      <c r="B95" s="50"/>
      <c r="C95" s="66">
        <f>SUM(C96:C100)</f>
        <v>19.520578</v>
      </c>
      <c r="D95" s="50">
        <f t="shared" si="3"/>
        <v>0.81335741666666672</v>
      </c>
      <c r="E95" s="50">
        <f t="shared" si="4"/>
        <v>1.8329181220657276</v>
      </c>
      <c r="F95" s="50">
        <f t="shared" si="5"/>
        <v>7.637158841940532E-2</v>
      </c>
    </row>
    <row r="96" spans="1:6" x14ac:dyDescent="0.45">
      <c r="A96" s="7" t="s">
        <v>6</v>
      </c>
      <c r="B96" s="50"/>
      <c r="C96" s="66"/>
      <c r="D96" s="50">
        <f t="shared" si="3"/>
        <v>0</v>
      </c>
      <c r="E96" s="50">
        <f t="shared" si="4"/>
        <v>0</v>
      </c>
      <c r="F96" s="50">
        <f t="shared" si="5"/>
        <v>0</v>
      </c>
    </row>
    <row r="97" spans="1:6" x14ac:dyDescent="0.45">
      <c r="A97" s="7" t="s">
        <v>7</v>
      </c>
      <c r="B97" s="50"/>
      <c r="C97" s="66">
        <v>2.8363230000000001</v>
      </c>
      <c r="D97" s="50">
        <f t="shared" si="3"/>
        <v>0.11818012500000001</v>
      </c>
      <c r="E97" s="50">
        <f t="shared" si="4"/>
        <v>0.26632140845070423</v>
      </c>
      <c r="F97" s="50">
        <f t="shared" si="5"/>
        <v>1.1096725352112676E-2</v>
      </c>
    </row>
    <row r="98" spans="1:6" x14ac:dyDescent="0.45">
      <c r="A98" s="7" t="s">
        <v>25</v>
      </c>
      <c r="B98" s="50"/>
      <c r="C98" s="66">
        <v>16.684255</v>
      </c>
      <c r="D98" s="50">
        <f t="shared" si="3"/>
        <v>0.69517729166666664</v>
      </c>
      <c r="E98" s="50">
        <f t="shared" si="4"/>
        <v>1.5665967136150234</v>
      </c>
      <c r="F98" s="50">
        <f t="shared" si="5"/>
        <v>6.5274863067292646E-2</v>
      </c>
    </row>
    <row r="99" spans="1:6" x14ac:dyDescent="0.45">
      <c r="A99" s="7" t="s">
        <v>10</v>
      </c>
      <c r="B99" s="50"/>
      <c r="C99" s="66"/>
      <c r="D99" s="50">
        <f t="shared" si="3"/>
        <v>0</v>
      </c>
      <c r="E99" s="50">
        <f t="shared" si="4"/>
        <v>0</v>
      </c>
      <c r="F99" s="50">
        <f t="shared" si="5"/>
        <v>0</v>
      </c>
    </row>
    <row r="100" spans="1:6" x14ac:dyDescent="0.45">
      <c r="A100" s="7" t="s">
        <v>11</v>
      </c>
      <c r="B100" s="50"/>
      <c r="C100" s="66"/>
      <c r="D100" s="50">
        <f t="shared" si="3"/>
        <v>0</v>
      </c>
      <c r="E100" s="50">
        <f t="shared" si="4"/>
        <v>0</v>
      </c>
      <c r="F100" s="50">
        <f t="shared" si="5"/>
        <v>0</v>
      </c>
    </row>
    <row r="101" spans="1:6" x14ac:dyDescent="0.45">
      <c r="A101" s="2" t="s">
        <v>13</v>
      </c>
      <c r="B101" s="25"/>
      <c r="C101" s="25"/>
      <c r="D101" s="25"/>
      <c r="E101" s="25"/>
      <c r="F101" s="25"/>
    </row>
    <row r="102" spans="1:6" x14ac:dyDescent="0.45">
      <c r="A102" s="13" t="s">
        <v>41</v>
      </c>
      <c r="B102" s="55"/>
      <c r="C102" s="69">
        <f>C103+C113+C123+C133+C142</f>
        <v>624727.07070200006</v>
      </c>
      <c r="D102" s="55">
        <f>C102/24</f>
        <v>26030.294612583337</v>
      </c>
      <c r="E102" s="55">
        <f>C102/10.65</f>
        <v>58659.818845258218</v>
      </c>
      <c r="F102" s="55">
        <f>E102/24</f>
        <v>2444.1591185524258</v>
      </c>
    </row>
    <row r="103" spans="1:6" x14ac:dyDescent="0.45">
      <c r="A103" s="4" t="s">
        <v>37</v>
      </c>
      <c r="B103" s="49"/>
      <c r="C103" s="64">
        <f>SUM(C104:C106)</f>
        <v>344300</v>
      </c>
      <c r="D103" s="49">
        <f t="shared" ref="D103:D149" si="6">C103/24</f>
        <v>14345.833333333334</v>
      </c>
      <c r="E103" s="49">
        <f t="shared" ref="E103:E149" si="7">C103/10.65</f>
        <v>32328.638497652581</v>
      </c>
      <c r="F103" s="49">
        <f t="shared" ref="F103:F149" si="8">E103/24</f>
        <v>1347.0266040688575</v>
      </c>
    </row>
    <row r="104" spans="1:6" s="14" customFormat="1" x14ac:dyDescent="0.45">
      <c r="A104" s="5" t="s">
        <v>42</v>
      </c>
      <c r="B104" s="51"/>
      <c r="C104" s="65">
        <v>275000</v>
      </c>
      <c r="D104" s="50">
        <f t="shared" si="6"/>
        <v>11458.333333333334</v>
      </c>
      <c r="E104" s="50">
        <f t="shared" si="7"/>
        <v>25821.596244131455</v>
      </c>
      <c r="F104" s="50">
        <f t="shared" si="8"/>
        <v>1075.8998435054773</v>
      </c>
    </row>
    <row r="105" spans="1:6" s="15" customFormat="1" x14ac:dyDescent="0.45">
      <c r="A105" s="8" t="s">
        <v>28</v>
      </c>
      <c r="B105" s="52"/>
      <c r="C105" s="66">
        <v>300</v>
      </c>
      <c r="D105" s="50">
        <f t="shared" si="6"/>
        <v>12.5</v>
      </c>
      <c r="E105" s="50">
        <f t="shared" si="7"/>
        <v>28.16901408450704</v>
      </c>
      <c r="F105" s="50">
        <f t="shared" si="8"/>
        <v>1.1737089201877933</v>
      </c>
    </row>
    <row r="106" spans="1:6" s="17" customFormat="1" x14ac:dyDescent="0.45">
      <c r="A106" s="16" t="s">
        <v>43</v>
      </c>
      <c r="B106" s="53"/>
      <c r="C106" s="66">
        <f>SUM(C107:C112)</f>
        <v>69000</v>
      </c>
      <c r="D106" s="50">
        <f t="shared" si="6"/>
        <v>2875</v>
      </c>
      <c r="E106" s="50">
        <f t="shared" si="7"/>
        <v>6478.8732394366198</v>
      </c>
      <c r="F106" s="50">
        <f t="shared" si="8"/>
        <v>269.95305164319251</v>
      </c>
    </row>
    <row r="107" spans="1:6" x14ac:dyDescent="0.45">
      <c r="A107" s="7" t="s">
        <v>6</v>
      </c>
      <c r="B107" s="56">
        <v>78889</v>
      </c>
      <c r="C107" s="66">
        <v>69000</v>
      </c>
      <c r="D107" s="50">
        <f t="shared" si="6"/>
        <v>2875</v>
      </c>
      <c r="E107" s="50">
        <f t="shared" si="7"/>
        <v>6478.8732394366198</v>
      </c>
      <c r="F107" s="50">
        <f t="shared" si="8"/>
        <v>269.95305164319251</v>
      </c>
    </row>
    <row r="108" spans="1:6" x14ac:dyDescent="0.45">
      <c r="A108" s="7" t="s">
        <v>7</v>
      </c>
      <c r="B108" s="56">
        <v>44639</v>
      </c>
      <c r="C108" s="66">
        <v>0</v>
      </c>
      <c r="D108" s="50">
        <f t="shared" si="6"/>
        <v>0</v>
      </c>
      <c r="E108" s="50">
        <f t="shared" si="7"/>
        <v>0</v>
      </c>
      <c r="F108" s="50">
        <f t="shared" si="8"/>
        <v>0</v>
      </c>
    </row>
    <row r="109" spans="1:6" x14ac:dyDescent="0.45">
      <c r="A109" s="7" t="s">
        <v>24</v>
      </c>
      <c r="B109" s="56">
        <v>64836</v>
      </c>
      <c r="C109" s="66">
        <v>0</v>
      </c>
      <c r="D109" s="50">
        <f t="shared" si="6"/>
        <v>0</v>
      </c>
      <c r="E109" s="50">
        <f t="shared" si="7"/>
        <v>0</v>
      </c>
      <c r="F109" s="50">
        <f t="shared" si="8"/>
        <v>0</v>
      </c>
    </row>
    <row r="110" spans="1:6" x14ac:dyDescent="0.45">
      <c r="A110" s="7" t="s">
        <v>8</v>
      </c>
      <c r="B110" s="56">
        <v>0</v>
      </c>
      <c r="C110" s="66">
        <v>0</v>
      </c>
      <c r="D110" s="50">
        <f t="shared" si="6"/>
        <v>0</v>
      </c>
      <c r="E110" s="50">
        <f t="shared" si="7"/>
        <v>0</v>
      </c>
      <c r="F110" s="50">
        <f t="shared" si="8"/>
        <v>0</v>
      </c>
    </row>
    <row r="111" spans="1:6" x14ac:dyDescent="0.45">
      <c r="A111" s="7" t="s">
        <v>10</v>
      </c>
      <c r="B111" s="56">
        <v>122722</v>
      </c>
      <c r="C111" s="66">
        <v>0</v>
      </c>
      <c r="D111" s="50">
        <f t="shared" si="6"/>
        <v>0</v>
      </c>
      <c r="E111" s="50">
        <f t="shared" si="7"/>
        <v>0</v>
      </c>
      <c r="F111" s="50">
        <f t="shared" si="8"/>
        <v>0</v>
      </c>
    </row>
    <row r="112" spans="1:6" x14ac:dyDescent="0.45">
      <c r="A112" s="7" t="s">
        <v>11</v>
      </c>
      <c r="B112" s="56">
        <v>187857</v>
      </c>
      <c r="C112" s="66">
        <v>0</v>
      </c>
      <c r="D112" s="50">
        <f t="shared" si="6"/>
        <v>0</v>
      </c>
      <c r="E112" s="50">
        <f t="shared" si="7"/>
        <v>0</v>
      </c>
      <c r="F112" s="50">
        <f t="shared" si="8"/>
        <v>0</v>
      </c>
    </row>
    <row r="113" spans="1:6" x14ac:dyDescent="0.45">
      <c r="A113" s="4" t="s">
        <v>33</v>
      </c>
      <c r="B113" s="49"/>
      <c r="C113" s="64">
        <f>SUM(C114:C116)</f>
        <v>46800</v>
      </c>
      <c r="D113" s="49">
        <f t="shared" si="6"/>
        <v>1950</v>
      </c>
      <c r="E113" s="49">
        <f t="shared" si="7"/>
        <v>4394.3661971830988</v>
      </c>
      <c r="F113" s="49">
        <f t="shared" si="8"/>
        <v>183.09859154929578</v>
      </c>
    </row>
    <row r="114" spans="1:6" s="14" customFormat="1" x14ac:dyDescent="0.45">
      <c r="A114" s="5" t="s">
        <v>42</v>
      </c>
      <c r="B114" s="51"/>
      <c r="C114" s="65">
        <v>46700</v>
      </c>
      <c r="D114" s="50">
        <f t="shared" si="6"/>
        <v>1945.8333333333333</v>
      </c>
      <c r="E114" s="50">
        <f t="shared" si="7"/>
        <v>4384.9765258215957</v>
      </c>
      <c r="F114" s="50">
        <f t="shared" si="8"/>
        <v>182.70735524256648</v>
      </c>
    </row>
    <row r="115" spans="1:6" s="15" customFormat="1" x14ac:dyDescent="0.45">
      <c r="A115" s="8" t="s">
        <v>28</v>
      </c>
      <c r="B115" s="52"/>
      <c r="C115" s="66">
        <v>100</v>
      </c>
      <c r="D115" s="50">
        <f t="shared" si="6"/>
        <v>4.166666666666667</v>
      </c>
      <c r="E115" s="50">
        <f t="shared" si="7"/>
        <v>9.3896713615023479</v>
      </c>
      <c r="F115" s="50">
        <f t="shared" si="8"/>
        <v>0.39123630672926452</v>
      </c>
    </row>
    <row r="116" spans="1:6" s="17" customFormat="1" x14ac:dyDescent="0.45">
      <c r="A116" s="16" t="s">
        <v>43</v>
      </c>
      <c r="B116" s="53"/>
      <c r="C116" s="67">
        <f>SUM(C117:C122)</f>
        <v>0</v>
      </c>
      <c r="D116" s="50">
        <f t="shared" si="6"/>
        <v>0</v>
      </c>
      <c r="E116" s="50">
        <f t="shared" si="7"/>
        <v>0</v>
      </c>
      <c r="F116" s="50">
        <f t="shared" si="8"/>
        <v>0</v>
      </c>
    </row>
    <row r="117" spans="1:6" x14ac:dyDescent="0.45">
      <c r="A117" s="7" t="s">
        <v>6</v>
      </c>
      <c r="B117" s="50"/>
      <c r="C117" s="65">
        <v>0</v>
      </c>
      <c r="D117" s="50">
        <f t="shared" si="6"/>
        <v>0</v>
      </c>
      <c r="E117" s="50">
        <f t="shared" si="7"/>
        <v>0</v>
      </c>
      <c r="F117" s="50">
        <f t="shared" si="8"/>
        <v>0</v>
      </c>
    </row>
    <row r="118" spans="1:6" x14ac:dyDescent="0.45">
      <c r="A118" s="7" t="s">
        <v>7</v>
      </c>
      <c r="B118" s="50"/>
      <c r="C118" s="66">
        <v>0</v>
      </c>
      <c r="D118" s="50">
        <f t="shared" si="6"/>
        <v>0</v>
      </c>
      <c r="E118" s="50">
        <f t="shared" si="7"/>
        <v>0</v>
      </c>
      <c r="F118" s="50">
        <f t="shared" si="8"/>
        <v>0</v>
      </c>
    </row>
    <row r="119" spans="1:6" x14ac:dyDescent="0.45">
      <c r="A119" s="7" t="s">
        <v>24</v>
      </c>
      <c r="B119" s="50"/>
      <c r="C119" s="66">
        <v>0</v>
      </c>
      <c r="D119" s="50">
        <f t="shared" si="6"/>
        <v>0</v>
      </c>
      <c r="E119" s="50">
        <f t="shared" si="7"/>
        <v>0</v>
      </c>
      <c r="F119" s="50">
        <f t="shared" si="8"/>
        <v>0</v>
      </c>
    </row>
    <row r="120" spans="1:6" x14ac:dyDescent="0.45">
      <c r="A120" s="7" t="s">
        <v>8</v>
      </c>
      <c r="B120" s="50"/>
      <c r="C120" s="66">
        <v>0</v>
      </c>
      <c r="D120" s="50">
        <f t="shared" si="6"/>
        <v>0</v>
      </c>
      <c r="E120" s="50">
        <f t="shared" si="7"/>
        <v>0</v>
      </c>
      <c r="F120" s="50">
        <f t="shared" si="8"/>
        <v>0</v>
      </c>
    </row>
    <row r="121" spans="1:6" x14ac:dyDescent="0.45">
      <c r="A121" s="7" t="s">
        <v>10</v>
      </c>
      <c r="B121" s="50"/>
      <c r="C121" s="66">
        <v>0</v>
      </c>
      <c r="D121" s="50">
        <f t="shared" si="6"/>
        <v>0</v>
      </c>
      <c r="E121" s="50">
        <f t="shared" si="7"/>
        <v>0</v>
      </c>
      <c r="F121" s="50">
        <f t="shared" si="8"/>
        <v>0</v>
      </c>
    </row>
    <row r="122" spans="1:6" x14ac:dyDescent="0.45">
      <c r="A122" s="7" t="s">
        <v>11</v>
      </c>
      <c r="B122" s="50"/>
      <c r="C122" s="66">
        <v>0</v>
      </c>
      <c r="D122" s="50">
        <f t="shared" si="6"/>
        <v>0</v>
      </c>
      <c r="E122" s="50">
        <f t="shared" si="7"/>
        <v>0</v>
      </c>
      <c r="F122" s="50">
        <f t="shared" si="8"/>
        <v>0</v>
      </c>
    </row>
    <row r="123" spans="1:6" x14ac:dyDescent="0.45">
      <c r="A123" s="4" t="s">
        <v>38</v>
      </c>
      <c r="B123" s="49"/>
      <c r="C123" s="64">
        <f>SUM(C124:C126)</f>
        <v>233600</v>
      </c>
      <c r="D123" s="49">
        <f t="shared" si="6"/>
        <v>9733.3333333333339</v>
      </c>
      <c r="E123" s="49">
        <f t="shared" si="7"/>
        <v>21934.272300469482</v>
      </c>
      <c r="F123" s="49">
        <f t="shared" si="8"/>
        <v>913.92801251956178</v>
      </c>
    </row>
    <row r="124" spans="1:6" s="14" customFormat="1" x14ac:dyDescent="0.45">
      <c r="A124" s="5" t="s">
        <v>42</v>
      </c>
      <c r="B124" s="51"/>
      <c r="C124" s="65">
        <v>211250</v>
      </c>
      <c r="D124" s="50">
        <f t="shared" si="6"/>
        <v>8802.0833333333339</v>
      </c>
      <c r="E124" s="50">
        <f t="shared" si="7"/>
        <v>19835.68075117371</v>
      </c>
      <c r="F124" s="50">
        <f t="shared" si="8"/>
        <v>826.48669796557124</v>
      </c>
    </row>
    <row r="125" spans="1:6" s="15" customFormat="1" x14ac:dyDescent="0.45">
      <c r="A125" s="8" t="s">
        <v>28</v>
      </c>
      <c r="B125" s="52"/>
      <c r="C125" s="65">
        <v>350</v>
      </c>
      <c r="D125" s="50">
        <f t="shared" si="6"/>
        <v>14.583333333333334</v>
      </c>
      <c r="E125" s="50">
        <f t="shared" si="7"/>
        <v>32.863849765258216</v>
      </c>
      <c r="F125" s="50">
        <f t="shared" si="8"/>
        <v>1.3693270735524257</v>
      </c>
    </row>
    <row r="126" spans="1:6" s="17" customFormat="1" x14ac:dyDescent="0.45">
      <c r="A126" s="16" t="s">
        <v>43</v>
      </c>
      <c r="B126" s="53"/>
      <c r="C126" s="65">
        <f>SUM(C127:C132)</f>
        <v>22000</v>
      </c>
      <c r="D126" s="50">
        <f t="shared" si="6"/>
        <v>916.66666666666663</v>
      </c>
      <c r="E126" s="50">
        <f t="shared" si="7"/>
        <v>2065.7276995305165</v>
      </c>
      <c r="F126" s="50">
        <f t="shared" si="8"/>
        <v>86.071987480438182</v>
      </c>
    </row>
    <row r="127" spans="1:6" x14ac:dyDescent="0.45">
      <c r="A127" s="7" t="s">
        <v>6</v>
      </c>
      <c r="B127" s="50"/>
      <c r="C127" s="65">
        <v>7200</v>
      </c>
      <c r="D127" s="50">
        <f t="shared" si="6"/>
        <v>300</v>
      </c>
      <c r="E127" s="50">
        <f t="shared" si="7"/>
        <v>676.05633802816897</v>
      </c>
      <c r="F127" s="50">
        <f t="shared" si="8"/>
        <v>28.16901408450704</v>
      </c>
    </row>
    <row r="128" spans="1:6" x14ac:dyDescent="0.45">
      <c r="A128" s="7" t="s">
        <v>7</v>
      </c>
      <c r="B128" s="50"/>
      <c r="C128" s="65">
        <v>0</v>
      </c>
      <c r="D128" s="50">
        <f t="shared" si="6"/>
        <v>0</v>
      </c>
      <c r="E128" s="50">
        <f t="shared" si="7"/>
        <v>0</v>
      </c>
      <c r="F128" s="50">
        <f t="shared" si="8"/>
        <v>0</v>
      </c>
    </row>
    <row r="129" spans="1:6" x14ac:dyDescent="0.45">
      <c r="A129" s="7" t="s">
        <v>24</v>
      </c>
      <c r="B129" s="50"/>
      <c r="C129" s="66">
        <v>10000</v>
      </c>
      <c r="D129" s="50">
        <f t="shared" si="6"/>
        <v>416.66666666666669</v>
      </c>
      <c r="E129" s="50">
        <f t="shared" si="7"/>
        <v>938.96713615023475</v>
      </c>
      <c r="F129" s="50">
        <f t="shared" si="8"/>
        <v>39.123630672926446</v>
      </c>
    </row>
    <row r="130" spans="1:6" x14ac:dyDescent="0.45">
      <c r="A130" s="7" t="s">
        <v>8</v>
      </c>
      <c r="B130" s="50"/>
      <c r="C130" s="66">
        <v>0</v>
      </c>
      <c r="D130" s="50">
        <f t="shared" si="6"/>
        <v>0</v>
      </c>
      <c r="E130" s="50">
        <f t="shared" si="7"/>
        <v>0</v>
      </c>
      <c r="F130" s="50">
        <f t="shared" si="8"/>
        <v>0</v>
      </c>
    </row>
    <row r="131" spans="1:6" x14ac:dyDescent="0.45">
      <c r="A131" s="7" t="s">
        <v>10</v>
      </c>
      <c r="B131" s="50"/>
      <c r="C131" s="66">
        <v>4800</v>
      </c>
      <c r="D131" s="50">
        <f t="shared" si="6"/>
        <v>200</v>
      </c>
      <c r="E131" s="50">
        <f t="shared" si="7"/>
        <v>450.70422535211264</v>
      </c>
      <c r="F131" s="50">
        <f t="shared" si="8"/>
        <v>18.779342723004692</v>
      </c>
    </row>
    <row r="132" spans="1:6" x14ac:dyDescent="0.45">
      <c r="A132" s="7" t="s">
        <v>11</v>
      </c>
      <c r="B132" s="50"/>
      <c r="C132" s="66">
        <v>0</v>
      </c>
      <c r="D132" s="50">
        <f t="shared" si="6"/>
        <v>0</v>
      </c>
      <c r="E132" s="50">
        <f t="shared" si="7"/>
        <v>0</v>
      </c>
      <c r="F132" s="50">
        <f t="shared" si="8"/>
        <v>0</v>
      </c>
    </row>
    <row r="133" spans="1:6" x14ac:dyDescent="0.45">
      <c r="A133" s="4" t="s">
        <v>39</v>
      </c>
      <c r="B133" s="54"/>
      <c r="C133" s="68">
        <f>C134+C135+C136</f>
        <v>27.070702000000001</v>
      </c>
      <c r="D133" s="49">
        <f t="shared" si="6"/>
        <v>1.1279459166666668</v>
      </c>
      <c r="E133" s="49">
        <f t="shared" si="7"/>
        <v>2.541849953051643</v>
      </c>
      <c r="F133" s="49">
        <f t="shared" si="8"/>
        <v>0.10591041471048512</v>
      </c>
    </row>
    <row r="134" spans="1:6" x14ac:dyDescent="0.45">
      <c r="A134" s="5" t="s">
        <v>42</v>
      </c>
      <c r="B134" s="50"/>
      <c r="C134" s="66">
        <v>7.983968</v>
      </c>
      <c r="D134" s="50">
        <f t="shared" si="6"/>
        <v>0.33266533333333331</v>
      </c>
      <c r="E134" s="50">
        <f t="shared" si="7"/>
        <v>0.74966835680751176</v>
      </c>
      <c r="F134" s="50">
        <f t="shared" si="8"/>
        <v>3.1236181533646323E-2</v>
      </c>
    </row>
    <row r="135" spans="1:6" x14ac:dyDescent="0.45">
      <c r="A135" s="42" t="s">
        <v>28</v>
      </c>
      <c r="B135" s="50"/>
      <c r="C135" s="66"/>
      <c r="D135" s="50">
        <f t="shared" si="6"/>
        <v>0</v>
      </c>
      <c r="E135" s="50">
        <f t="shared" si="7"/>
        <v>0</v>
      </c>
      <c r="F135" s="50">
        <f t="shared" si="8"/>
        <v>0</v>
      </c>
    </row>
    <row r="136" spans="1:6" x14ac:dyDescent="0.45">
      <c r="A136" s="16" t="s">
        <v>43</v>
      </c>
      <c r="B136" s="50"/>
      <c r="C136" s="66">
        <f>SUM(C137:C141)</f>
        <v>19.086734</v>
      </c>
      <c r="D136" s="50">
        <f t="shared" si="6"/>
        <v>0.79528058333333329</v>
      </c>
      <c r="E136" s="50">
        <f t="shared" si="7"/>
        <v>1.7921815962441314</v>
      </c>
      <c r="F136" s="50">
        <f t="shared" si="8"/>
        <v>7.4674233176838814E-2</v>
      </c>
    </row>
    <row r="137" spans="1:6" x14ac:dyDescent="0.45">
      <c r="A137" s="7" t="s">
        <v>6</v>
      </c>
      <c r="B137" s="50"/>
      <c r="C137" s="66"/>
      <c r="D137" s="50">
        <f t="shared" si="6"/>
        <v>0</v>
      </c>
      <c r="E137" s="50">
        <f t="shared" si="7"/>
        <v>0</v>
      </c>
      <c r="F137" s="50">
        <f t="shared" si="8"/>
        <v>0</v>
      </c>
    </row>
    <row r="138" spans="1:6" x14ac:dyDescent="0.45">
      <c r="A138" s="7" t="s">
        <v>7</v>
      </c>
      <c r="B138" s="50"/>
      <c r="C138" s="66"/>
      <c r="D138" s="50">
        <f t="shared" si="6"/>
        <v>0</v>
      </c>
      <c r="E138" s="50">
        <f t="shared" si="7"/>
        <v>0</v>
      </c>
      <c r="F138" s="50">
        <f t="shared" si="8"/>
        <v>0</v>
      </c>
    </row>
    <row r="139" spans="1:6" x14ac:dyDescent="0.45">
      <c r="A139" s="7" t="s">
        <v>25</v>
      </c>
      <c r="B139" s="50"/>
      <c r="C139" s="66">
        <v>19.086734</v>
      </c>
      <c r="D139" s="50">
        <f t="shared" si="6"/>
        <v>0.79528058333333329</v>
      </c>
      <c r="E139" s="50">
        <f t="shared" si="7"/>
        <v>1.7921815962441314</v>
      </c>
      <c r="F139" s="50">
        <f t="shared" si="8"/>
        <v>7.4674233176838814E-2</v>
      </c>
    </row>
    <row r="140" spans="1:6" x14ac:dyDescent="0.45">
      <c r="A140" s="7" t="s">
        <v>10</v>
      </c>
      <c r="B140" s="50"/>
      <c r="C140" s="66"/>
      <c r="D140" s="50">
        <f t="shared" si="6"/>
        <v>0</v>
      </c>
      <c r="E140" s="50">
        <f t="shared" si="7"/>
        <v>0</v>
      </c>
      <c r="F140" s="50">
        <f t="shared" si="8"/>
        <v>0</v>
      </c>
    </row>
    <row r="141" spans="1:6" x14ac:dyDescent="0.45">
      <c r="A141" s="7" t="s">
        <v>11</v>
      </c>
      <c r="B141" s="50"/>
      <c r="C141" s="66"/>
      <c r="D141" s="50">
        <f t="shared" si="6"/>
        <v>0</v>
      </c>
      <c r="E141" s="50">
        <f t="shared" si="7"/>
        <v>0</v>
      </c>
      <c r="F141" s="50">
        <f t="shared" si="8"/>
        <v>0</v>
      </c>
    </row>
    <row r="142" spans="1:6" x14ac:dyDescent="0.45">
      <c r="A142" s="4" t="s">
        <v>40</v>
      </c>
      <c r="B142" s="54"/>
      <c r="C142" s="68">
        <f>C143+C144</f>
        <v>0</v>
      </c>
      <c r="D142" s="49">
        <f t="shared" si="6"/>
        <v>0</v>
      </c>
      <c r="E142" s="49">
        <f t="shared" si="7"/>
        <v>0</v>
      </c>
      <c r="F142" s="49">
        <f t="shared" si="8"/>
        <v>0</v>
      </c>
    </row>
    <row r="143" spans="1:6" x14ac:dyDescent="0.45">
      <c r="A143" s="5" t="s">
        <v>42</v>
      </c>
      <c r="B143" s="50"/>
      <c r="C143" s="66"/>
      <c r="D143" s="50">
        <f t="shared" si="6"/>
        <v>0</v>
      </c>
      <c r="E143" s="50">
        <f t="shared" si="7"/>
        <v>0</v>
      </c>
      <c r="F143" s="50">
        <f t="shared" si="8"/>
        <v>0</v>
      </c>
    </row>
    <row r="144" spans="1:6" x14ac:dyDescent="0.45">
      <c r="A144" s="16" t="s">
        <v>43</v>
      </c>
      <c r="B144" s="50"/>
      <c r="C144" s="66">
        <f>SUM(C145:C149)</f>
        <v>0</v>
      </c>
      <c r="D144" s="50">
        <f t="shared" si="6"/>
        <v>0</v>
      </c>
      <c r="E144" s="50">
        <f t="shared" si="7"/>
        <v>0</v>
      </c>
      <c r="F144" s="50">
        <f t="shared" si="8"/>
        <v>0</v>
      </c>
    </row>
    <row r="145" spans="1:6" x14ac:dyDescent="0.45">
      <c r="A145" s="7" t="s">
        <v>6</v>
      </c>
      <c r="B145" s="50"/>
      <c r="C145" s="66"/>
      <c r="D145" s="50">
        <f t="shared" si="6"/>
        <v>0</v>
      </c>
      <c r="E145" s="50">
        <f t="shared" si="7"/>
        <v>0</v>
      </c>
      <c r="F145" s="50">
        <f t="shared" si="8"/>
        <v>0</v>
      </c>
    </row>
    <row r="146" spans="1:6" x14ac:dyDescent="0.45">
      <c r="A146" s="7" t="s">
        <v>7</v>
      </c>
      <c r="B146" s="50"/>
      <c r="C146" s="66"/>
      <c r="D146" s="50">
        <f t="shared" si="6"/>
        <v>0</v>
      </c>
      <c r="E146" s="50">
        <f t="shared" si="7"/>
        <v>0</v>
      </c>
      <c r="F146" s="50">
        <f t="shared" si="8"/>
        <v>0</v>
      </c>
    </row>
    <row r="147" spans="1:6" x14ac:dyDescent="0.45">
      <c r="A147" s="7" t="s">
        <v>25</v>
      </c>
      <c r="B147" s="50"/>
      <c r="C147" s="66"/>
      <c r="D147" s="50">
        <f t="shared" si="6"/>
        <v>0</v>
      </c>
      <c r="E147" s="50">
        <f t="shared" si="7"/>
        <v>0</v>
      </c>
      <c r="F147" s="50">
        <f t="shared" si="8"/>
        <v>0</v>
      </c>
    </row>
    <row r="148" spans="1:6" x14ac:dyDescent="0.45">
      <c r="A148" s="7" t="s">
        <v>10</v>
      </c>
      <c r="B148" s="50"/>
      <c r="C148" s="66"/>
      <c r="D148" s="50">
        <f t="shared" si="6"/>
        <v>0</v>
      </c>
      <c r="E148" s="50">
        <f t="shared" si="7"/>
        <v>0</v>
      </c>
      <c r="F148" s="50">
        <f t="shared" si="8"/>
        <v>0</v>
      </c>
    </row>
    <row r="149" spans="1:6" x14ac:dyDescent="0.45">
      <c r="A149" s="7" t="s">
        <v>11</v>
      </c>
      <c r="B149" s="50"/>
      <c r="C149" s="66"/>
      <c r="D149" s="50">
        <f t="shared" si="6"/>
        <v>0</v>
      </c>
      <c r="E149" s="50">
        <f t="shared" si="7"/>
        <v>0</v>
      </c>
      <c r="F149" s="50">
        <f t="shared" si="8"/>
        <v>0</v>
      </c>
    </row>
    <row r="150" spans="1:6" x14ac:dyDescent="0.45">
      <c r="A150" s="2" t="s">
        <v>14</v>
      </c>
      <c r="B150" s="25"/>
      <c r="C150" s="25"/>
      <c r="D150" s="25"/>
      <c r="E150" s="25"/>
      <c r="F150" s="25"/>
    </row>
    <row r="151" spans="1:6" x14ac:dyDescent="0.45">
      <c r="A151" s="13" t="s">
        <v>41</v>
      </c>
      <c r="B151" s="55"/>
      <c r="C151" s="69">
        <f>C152+C162+C172+C182+C191</f>
        <v>650502.27888300002</v>
      </c>
      <c r="D151" s="55">
        <f>C151/24</f>
        <v>27104.261620125002</v>
      </c>
      <c r="E151" s="55">
        <f>C151/10.65</f>
        <v>61080.026186197181</v>
      </c>
      <c r="F151" s="55">
        <f>E151/24</f>
        <v>2545.0010910915494</v>
      </c>
    </row>
    <row r="152" spans="1:6" x14ac:dyDescent="0.45">
      <c r="A152" s="4" t="s">
        <v>37</v>
      </c>
      <c r="B152" s="49"/>
      <c r="C152" s="64">
        <f>SUM(C153:C155)</f>
        <v>344300</v>
      </c>
      <c r="D152" s="49">
        <f t="shared" ref="D152:D198" si="9">C152/24</f>
        <v>14345.833333333334</v>
      </c>
      <c r="E152" s="49">
        <f t="shared" ref="E152:E198" si="10">C152/10.65</f>
        <v>32328.638497652581</v>
      </c>
      <c r="F152" s="49">
        <f t="shared" ref="F152:F198" si="11">E152/24</f>
        <v>1347.0266040688575</v>
      </c>
    </row>
    <row r="153" spans="1:6" s="14" customFormat="1" x14ac:dyDescent="0.45">
      <c r="A153" s="5" t="s">
        <v>42</v>
      </c>
      <c r="B153" s="51"/>
      <c r="C153" s="65">
        <v>275000</v>
      </c>
      <c r="D153" s="50">
        <f t="shared" si="9"/>
        <v>11458.333333333334</v>
      </c>
      <c r="E153" s="50">
        <f t="shared" si="10"/>
        <v>25821.596244131455</v>
      </c>
      <c r="F153" s="50">
        <f t="shared" si="11"/>
        <v>1075.8998435054773</v>
      </c>
    </row>
    <row r="154" spans="1:6" s="15" customFormat="1" x14ac:dyDescent="0.45">
      <c r="A154" s="8" t="s">
        <v>28</v>
      </c>
      <c r="B154" s="52"/>
      <c r="C154" s="66">
        <v>300</v>
      </c>
      <c r="D154" s="50">
        <f t="shared" si="9"/>
        <v>12.5</v>
      </c>
      <c r="E154" s="50">
        <f t="shared" si="10"/>
        <v>28.16901408450704</v>
      </c>
      <c r="F154" s="50">
        <f t="shared" si="11"/>
        <v>1.1737089201877933</v>
      </c>
    </row>
    <row r="155" spans="1:6" s="17" customFormat="1" x14ac:dyDescent="0.45">
      <c r="A155" s="16" t="s">
        <v>43</v>
      </c>
      <c r="B155" s="53"/>
      <c r="C155" s="66">
        <f>SUM(C156:C161)</f>
        <v>69000</v>
      </c>
      <c r="D155" s="50">
        <f t="shared" si="9"/>
        <v>2875</v>
      </c>
      <c r="E155" s="50">
        <f t="shared" si="10"/>
        <v>6478.8732394366198</v>
      </c>
      <c r="F155" s="50">
        <f t="shared" si="11"/>
        <v>269.95305164319251</v>
      </c>
    </row>
    <row r="156" spans="1:6" x14ac:dyDescent="0.45">
      <c r="A156" s="7" t="s">
        <v>6</v>
      </c>
      <c r="B156" s="56">
        <v>78889</v>
      </c>
      <c r="C156" s="66">
        <v>69000</v>
      </c>
      <c r="D156" s="50">
        <f t="shared" si="9"/>
        <v>2875</v>
      </c>
      <c r="E156" s="50">
        <f t="shared" si="10"/>
        <v>6478.8732394366198</v>
      </c>
      <c r="F156" s="50">
        <f t="shared" si="11"/>
        <v>269.95305164319251</v>
      </c>
    </row>
    <row r="157" spans="1:6" x14ac:dyDescent="0.45">
      <c r="A157" s="7" t="s">
        <v>7</v>
      </c>
      <c r="B157" s="56">
        <v>44639</v>
      </c>
      <c r="C157" s="66">
        <v>0</v>
      </c>
      <c r="D157" s="50">
        <f t="shared" si="9"/>
        <v>0</v>
      </c>
      <c r="E157" s="50">
        <f t="shared" si="10"/>
        <v>0</v>
      </c>
      <c r="F157" s="50">
        <f t="shared" si="11"/>
        <v>0</v>
      </c>
    </row>
    <row r="158" spans="1:6" x14ac:dyDescent="0.45">
      <c r="A158" s="7" t="s">
        <v>24</v>
      </c>
      <c r="B158" s="56">
        <v>64836</v>
      </c>
      <c r="C158" s="66">
        <v>0</v>
      </c>
      <c r="D158" s="50">
        <f t="shared" si="9"/>
        <v>0</v>
      </c>
      <c r="E158" s="50">
        <f t="shared" si="10"/>
        <v>0</v>
      </c>
      <c r="F158" s="50">
        <f t="shared" si="11"/>
        <v>0</v>
      </c>
    </row>
    <row r="159" spans="1:6" x14ac:dyDescent="0.45">
      <c r="A159" s="7" t="s">
        <v>8</v>
      </c>
      <c r="B159" s="56">
        <v>0</v>
      </c>
      <c r="C159" s="66">
        <v>0</v>
      </c>
      <c r="D159" s="50">
        <f t="shared" si="9"/>
        <v>0</v>
      </c>
      <c r="E159" s="50">
        <f t="shared" si="10"/>
        <v>0</v>
      </c>
      <c r="F159" s="50">
        <f t="shared" si="11"/>
        <v>0</v>
      </c>
    </row>
    <row r="160" spans="1:6" x14ac:dyDescent="0.45">
      <c r="A160" s="7" t="s">
        <v>10</v>
      </c>
      <c r="B160" s="56">
        <v>122722</v>
      </c>
      <c r="C160" s="66">
        <v>0</v>
      </c>
      <c r="D160" s="50">
        <f t="shared" si="9"/>
        <v>0</v>
      </c>
      <c r="E160" s="50">
        <f t="shared" si="10"/>
        <v>0</v>
      </c>
      <c r="F160" s="50">
        <f t="shared" si="11"/>
        <v>0</v>
      </c>
    </row>
    <row r="161" spans="1:6" x14ac:dyDescent="0.45">
      <c r="A161" s="7" t="s">
        <v>11</v>
      </c>
      <c r="B161" s="56">
        <v>187857</v>
      </c>
      <c r="C161" s="66">
        <v>0</v>
      </c>
      <c r="D161" s="50">
        <f t="shared" si="9"/>
        <v>0</v>
      </c>
      <c r="E161" s="50">
        <f t="shared" si="10"/>
        <v>0</v>
      </c>
      <c r="F161" s="50">
        <f t="shared" si="11"/>
        <v>0</v>
      </c>
    </row>
    <row r="162" spans="1:6" x14ac:dyDescent="0.45">
      <c r="A162" s="4" t="s">
        <v>34</v>
      </c>
      <c r="B162" s="49"/>
      <c r="C162" s="64">
        <f>SUM(C163:C165)</f>
        <v>179000</v>
      </c>
      <c r="D162" s="49">
        <f t="shared" si="9"/>
        <v>7458.333333333333</v>
      </c>
      <c r="E162" s="49">
        <f t="shared" si="10"/>
        <v>16807.5117370892</v>
      </c>
      <c r="F162" s="49">
        <f t="shared" si="11"/>
        <v>700.31298904538335</v>
      </c>
    </row>
    <row r="163" spans="1:6" s="14" customFormat="1" x14ac:dyDescent="0.45">
      <c r="A163" s="5" t="s">
        <v>42</v>
      </c>
      <c r="B163" s="51"/>
      <c r="C163" s="65">
        <v>179000</v>
      </c>
      <c r="D163" s="50">
        <f t="shared" si="9"/>
        <v>7458.333333333333</v>
      </c>
      <c r="E163" s="50">
        <f t="shared" si="10"/>
        <v>16807.5117370892</v>
      </c>
      <c r="F163" s="50">
        <f t="shared" si="11"/>
        <v>700.31298904538335</v>
      </c>
    </row>
    <row r="164" spans="1:6" s="15" customFormat="1" x14ac:dyDescent="0.45">
      <c r="A164" s="8" t="s">
        <v>28</v>
      </c>
      <c r="B164" s="52"/>
      <c r="C164" s="66">
        <v>0</v>
      </c>
      <c r="D164" s="50">
        <f t="shared" si="9"/>
        <v>0</v>
      </c>
      <c r="E164" s="50">
        <f t="shared" si="10"/>
        <v>0</v>
      </c>
      <c r="F164" s="50">
        <f t="shared" si="11"/>
        <v>0</v>
      </c>
    </row>
    <row r="165" spans="1:6" s="17" customFormat="1" x14ac:dyDescent="0.45">
      <c r="A165" s="16" t="s">
        <v>43</v>
      </c>
      <c r="B165" s="53"/>
      <c r="C165" s="66">
        <f>SUM(C166:C171)</f>
        <v>0</v>
      </c>
      <c r="D165" s="50">
        <f t="shared" si="9"/>
        <v>0</v>
      </c>
      <c r="E165" s="50">
        <f t="shared" si="10"/>
        <v>0</v>
      </c>
      <c r="F165" s="50">
        <f t="shared" si="11"/>
        <v>0</v>
      </c>
    </row>
    <row r="166" spans="1:6" x14ac:dyDescent="0.45">
      <c r="A166" s="7" t="s">
        <v>6</v>
      </c>
      <c r="B166" s="50"/>
      <c r="C166" s="66">
        <v>0</v>
      </c>
      <c r="D166" s="50">
        <f t="shared" si="9"/>
        <v>0</v>
      </c>
      <c r="E166" s="50">
        <f t="shared" si="10"/>
        <v>0</v>
      </c>
      <c r="F166" s="50">
        <f t="shared" si="11"/>
        <v>0</v>
      </c>
    </row>
    <row r="167" spans="1:6" x14ac:dyDescent="0.45">
      <c r="A167" s="7" t="s">
        <v>7</v>
      </c>
      <c r="B167" s="50"/>
      <c r="C167" s="66">
        <v>0</v>
      </c>
      <c r="D167" s="50">
        <f t="shared" si="9"/>
        <v>0</v>
      </c>
      <c r="E167" s="50">
        <f t="shared" si="10"/>
        <v>0</v>
      </c>
      <c r="F167" s="50">
        <f t="shared" si="11"/>
        <v>0</v>
      </c>
    </row>
    <row r="168" spans="1:6" x14ac:dyDescent="0.45">
      <c r="A168" s="7" t="s">
        <v>24</v>
      </c>
      <c r="B168" s="50"/>
      <c r="C168" s="66">
        <v>0</v>
      </c>
      <c r="D168" s="50">
        <f t="shared" si="9"/>
        <v>0</v>
      </c>
      <c r="E168" s="50">
        <f t="shared" si="10"/>
        <v>0</v>
      </c>
      <c r="F168" s="50">
        <f t="shared" si="11"/>
        <v>0</v>
      </c>
    </row>
    <row r="169" spans="1:6" x14ac:dyDescent="0.45">
      <c r="A169" s="7" t="s">
        <v>8</v>
      </c>
      <c r="B169" s="50"/>
      <c r="C169" s="66">
        <v>0</v>
      </c>
      <c r="D169" s="50">
        <f t="shared" si="9"/>
        <v>0</v>
      </c>
      <c r="E169" s="50">
        <f t="shared" si="10"/>
        <v>0</v>
      </c>
      <c r="F169" s="50">
        <f t="shared" si="11"/>
        <v>0</v>
      </c>
    </row>
    <row r="170" spans="1:6" x14ac:dyDescent="0.45">
      <c r="A170" s="7" t="s">
        <v>10</v>
      </c>
      <c r="B170" s="50"/>
      <c r="C170" s="66">
        <v>0</v>
      </c>
      <c r="D170" s="50">
        <f t="shared" si="9"/>
        <v>0</v>
      </c>
      <c r="E170" s="50">
        <f t="shared" si="10"/>
        <v>0</v>
      </c>
      <c r="F170" s="50">
        <f t="shared" si="11"/>
        <v>0</v>
      </c>
    </row>
    <row r="171" spans="1:6" x14ac:dyDescent="0.45">
      <c r="A171" s="7" t="s">
        <v>11</v>
      </c>
      <c r="B171" s="50"/>
      <c r="C171" s="65">
        <v>0</v>
      </c>
      <c r="D171" s="50">
        <f t="shared" si="9"/>
        <v>0</v>
      </c>
      <c r="E171" s="50">
        <f t="shared" si="10"/>
        <v>0</v>
      </c>
      <c r="F171" s="50">
        <f t="shared" si="11"/>
        <v>0</v>
      </c>
    </row>
    <row r="172" spans="1:6" x14ac:dyDescent="0.45">
      <c r="A172" s="4" t="s">
        <v>38</v>
      </c>
      <c r="B172" s="49"/>
      <c r="C172" s="64">
        <f>SUM(C173:C175)</f>
        <v>126500</v>
      </c>
      <c r="D172" s="49">
        <f t="shared" si="9"/>
        <v>5270.833333333333</v>
      </c>
      <c r="E172" s="49">
        <f t="shared" si="10"/>
        <v>11877.934272300468</v>
      </c>
      <c r="F172" s="49">
        <f t="shared" si="11"/>
        <v>494.91392801251953</v>
      </c>
    </row>
    <row r="173" spans="1:6" s="14" customFormat="1" x14ac:dyDescent="0.45">
      <c r="A173" s="5" t="s">
        <v>42</v>
      </c>
      <c r="B173" s="51"/>
      <c r="C173" s="65">
        <v>106000</v>
      </c>
      <c r="D173" s="50">
        <f t="shared" si="9"/>
        <v>4416.666666666667</v>
      </c>
      <c r="E173" s="50">
        <f t="shared" si="10"/>
        <v>9953.051643192488</v>
      </c>
      <c r="F173" s="50">
        <f t="shared" si="11"/>
        <v>414.71048513302031</v>
      </c>
    </row>
    <row r="174" spans="1:6" s="15" customFormat="1" x14ac:dyDescent="0.45">
      <c r="A174" s="8" t="s">
        <v>28</v>
      </c>
      <c r="B174" s="52"/>
      <c r="C174" s="65">
        <v>0</v>
      </c>
      <c r="D174" s="50">
        <f t="shared" si="9"/>
        <v>0</v>
      </c>
      <c r="E174" s="50">
        <f t="shared" si="10"/>
        <v>0</v>
      </c>
      <c r="F174" s="50">
        <f t="shared" si="11"/>
        <v>0</v>
      </c>
    </row>
    <row r="175" spans="1:6" s="17" customFormat="1" x14ac:dyDescent="0.45">
      <c r="A175" s="16" t="s">
        <v>43</v>
      </c>
      <c r="B175" s="53"/>
      <c r="C175" s="65">
        <f>SUM(C176:C181)</f>
        <v>20500</v>
      </c>
      <c r="D175" s="50">
        <f t="shared" si="9"/>
        <v>854.16666666666663</v>
      </c>
      <c r="E175" s="50">
        <f t="shared" si="10"/>
        <v>1924.8826291079811</v>
      </c>
      <c r="F175" s="50">
        <f t="shared" si="11"/>
        <v>80.203442879499207</v>
      </c>
    </row>
    <row r="176" spans="1:6" x14ac:dyDescent="0.45">
      <c r="A176" s="7" t="s">
        <v>6</v>
      </c>
      <c r="B176" s="50"/>
      <c r="C176" s="65">
        <v>7500</v>
      </c>
      <c r="D176" s="50">
        <f t="shared" si="9"/>
        <v>312.5</v>
      </c>
      <c r="E176" s="50">
        <f t="shared" si="10"/>
        <v>704.22535211267598</v>
      </c>
      <c r="F176" s="50">
        <f t="shared" si="11"/>
        <v>29.342723004694832</v>
      </c>
    </row>
    <row r="177" spans="1:6" x14ac:dyDescent="0.45">
      <c r="A177" s="7" t="s">
        <v>7</v>
      </c>
      <c r="B177" s="50"/>
      <c r="C177" s="65">
        <v>0</v>
      </c>
      <c r="D177" s="50">
        <f t="shared" si="9"/>
        <v>0</v>
      </c>
      <c r="E177" s="50">
        <f t="shared" si="10"/>
        <v>0</v>
      </c>
      <c r="F177" s="50">
        <f t="shared" si="11"/>
        <v>0</v>
      </c>
    </row>
    <row r="178" spans="1:6" x14ac:dyDescent="0.45">
      <c r="A178" s="7" t="s">
        <v>24</v>
      </c>
      <c r="B178" s="50"/>
      <c r="C178" s="65">
        <v>10000</v>
      </c>
      <c r="D178" s="50">
        <f t="shared" si="9"/>
        <v>416.66666666666669</v>
      </c>
      <c r="E178" s="50">
        <f t="shared" si="10"/>
        <v>938.96713615023475</v>
      </c>
      <c r="F178" s="50">
        <f t="shared" si="11"/>
        <v>39.123630672926446</v>
      </c>
    </row>
    <row r="179" spans="1:6" x14ac:dyDescent="0.45">
      <c r="A179" s="7" t="s">
        <v>8</v>
      </c>
      <c r="B179" s="50"/>
      <c r="C179" s="65">
        <v>0</v>
      </c>
      <c r="D179" s="50">
        <f t="shared" si="9"/>
        <v>0</v>
      </c>
      <c r="E179" s="50">
        <f t="shared" si="10"/>
        <v>0</v>
      </c>
      <c r="F179" s="50">
        <f t="shared" si="11"/>
        <v>0</v>
      </c>
    </row>
    <row r="180" spans="1:6" x14ac:dyDescent="0.45">
      <c r="A180" s="7" t="s">
        <v>10</v>
      </c>
      <c r="B180" s="50"/>
      <c r="C180" s="66">
        <v>3000</v>
      </c>
      <c r="D180" s="50">
        <f t="shared" si="9"/>
        <v>125</v>
      </c>
      <c r="E180" s="50">
        <f t="shared" si="10"/>
        <v>281.6901408450704</v>
      </c>
      <c r="F180" s="50">
        <f t="shared" si="11"/>
        <v>11.737089201877934</v>
      </c>
    </row>
    <row r="181" spans="1:6" x14ac:dyDescent="0.45">
      <c r="A181" s="7" t="s">
        <v>11</v>
      </c>
      <c r="B181" s="50"/>
      <c r="C181" s="66">
        <v>0</v>
      </c>
      <c r="D181" s="50">
        <f t="shared" si="9"/>
        <v>0</v>
      </c>
      <c r="E181" s="50">
        <f t="shared" si="10"/>
        <v>0</v>
      </c>
      <c r="F181" s="50">
        <f t="shared" si="11"/>
        <v>0</v>
      </c>
    </row>
    <row r="182" spans="1:6" x14ac:dyDescent="0.45">
      <c r="A182" s="4" t="s">
        <v>39</v>
      </c>
      <c r="B182" s="54"/>
      <c r="C182" s="68">
        <f>C183+C185+C184</f>
        <v>702.27888299999995</v>
      </c>
      <c r="D182" s="49">
        <f t="shared" si="9"/>
        <v>29.261620124999997</v>
      </c>
      <c r="E182" s="49">
        <f t="shared" si="10"/>
        <v>65.941679154929574</v>
      </c>
      <c r="F182" s="49">
        <f t="shared" si="11"/>
        <v>2.7475699647887324</v>
      </c>
    </row>
    <row r="183" spans="1:6" x14ac:dyDescent="0.45">
      <c r="A183" s="5" t="s">
        <v>42</v>
      </c>
      <c r="B183" s="50"/>
      <c r="C183" s="66">
        <v>176.3</v>
      </c>
      <c r="D183" s="50">
        <f t="shared" si="9"/>
        <v>7.3458333333333341</v>
      </c>
      <c r="E183" s="50">
        <f t="shared" si="10"/>
        <v>16.55399061032864</v>
      </c>
      <c r="F183" s="50">
        <f t="shared" si="11"/>
        <v>0.68974960876369329</v>
      </c>
    </row>
    <row r="184" spans="1:6" x14ac:dyDescent="0.45">
      <c r="A184" s="42" t="s">
        <v>28</v>
      </c>
      <c r="B184" s="50"/>
      <c r="C184" s="66">
        <v>1.9425809999999999</v>
      </c>
      <c r="D184" s="50">
        <f t="shared" si="9"/>
        <v>8.0940874999999995E-2</v>
      </c>
      <c r="E184" s="50">
        <f t="shared" si="10"/>
        <v>0.18240197183098589</v>
      </c>
      <c r="F184" s="50">
        <f t="shared" si="11"/>
        <v>7.600082159624412E-3</v>
      </c>
    </row>
    <row r="185" spans="1:6" x14ac:dyDescent="0.45">
      <c r="A185" s="16" t="s">
        <v>43</v>
      </c>
      <c r="B185" s="50"/>
      <c r="C185" s="66">
        <f>SUM(C186:C190)</f>
        <v>524.03630199999998</v>
      </c>
      <c r="D185" s="50">
        <f t="shared" si="9"/>
        <v>21.834845916666666</v>
      </c>
      <c r="E185" s="50">
        <f t="shared" si="10"/>
        <v>49.20528657276995</v>
      </c>
      <c r="F185" s="50">
        <f t="shared" si="11"/>
        <v>2.0502202738654147</v>
      </c>
    </row>
    <row r="186" spans="1:6" x14ac:dyDescent="0.45">
      <c r="A186" s="7" t="s">
        <v>6</v>
      </c>
      <c r="B186" s="50"/>
      <c r="C186" s="66"/>
      <c r="D186" s="50">
        <f t="shared" si="9"/>
        <v>0</v>
      </c>
      <c r="E186" s="50">
        <f t="shared" si="10"/>
        <v>0</v>
      </c>
      <c r="F186" s="50">
        <f t="shared" si="11"/>
        <v>0</v>
      </c>
    </row>
    <row r="187" spans="1:6" x14ac:dyDescent="0.45">
      <c r="A187" s="7" t="s">
        <v>7</v>
      </c>
      <c r="B187" s="50"/>
      <c r="C187" s="66"/>
      <c r="D187" s="50">
        <f t="shared" si="9"/>
        <v>0</v>
      </c>
      <c r="E187" s="50">
        <f t="shared" si="10"/>
        <v>0</v>
      </c>
      <c r="F187" s="50">
        <f t="shared" si="11"/>
        <v>0</v>
      </c>
    </row>
    <row r="188" spans="1:6" x14ac:dyDescent="0.45">
      <c r="A188" s="7" t="s">
        <v>25</v>
      </c>
      <c r="B188" s="50"/>
      <c r="C188" s="66">
        <v>524.03630199999998</v>
      </c>
      <c r="D188" s="50">
        <f t="shared" si="9"/>
        <v>21.834845916666666</v>
      </c>
      <c r="E188" s="50">
        <f t="shared" si="10"/>
        <v>49.20528657276995</v>
      </c>
      <c r="F188" s="50">
        <f t="shared" si="11"/>
        <v>2.0502202738654147</v>
      </c>
    </row>
    <row r="189" spans="1:6" x14ac:dyDescent="0.45">
      <c r="A189" s="7" t="s">
        <v>10</v>
      </c>
      <c r="B189" s="50"/>
      <c r="C189" s="66"/>
      <c r="D189" s="50">
        <f t="shared" si="9"/>
        <v>0</v>
      </c>
      <c r="E189" s="50">
        <f t="shared" si="10"/>
        <v>0</v>
      </c>
      <c r="F189" s="50">
        <f t="shared" si="11"/>
        <v>0</v>
      </c>
    </row>
    <row r="190" spans="1:6" x14ac:dyDescent="0.45">
      <c r="A190" s="7" t="s">
        <v>11</v>
      </c>
      <c r="B190" s="50"/>
      <c r="C190" s="66"/>
      <c r="D190" s="50">
        <f t="shared" si="9"/>
        <v>0</v>
      </c>
      <c r="E190" s="50">
        <f t="shared" si="10"/>
        <v>0</v>
      </c>
      <c r="F190" s="50">
        <f t="shared" si="11"/>
        <v>0</v>
      </c>
    </row>
    <row r="191" spans="1:6" x14ac:dyDescent="0.45">
      <c r="A191" s="4" t="s">
        <v>40</v>
      </c>
      <c r="B191" s="54"/>
      <c r="C191" s="68">
        <f>C192+C193</f>
        <v>0</v>
      </c>
      <c r="D191" s="49">
        <f t="shared" si="9"/>
        <v>0</v>
      </c>
      <c r="E191" s="49">
        <f t="shared" si="10"/>
        <v>0</v>
      </c>
      <c r="F191" s="49">
        <f t="shared" si="11"/>
        <v>0</v>
      </c>
    </row>
    <row r="192" spans="1:6" x14ac:dyDescent="0.45">
      <c r="A192" s="5" t="s">
        <v>42</v>
      </c>
      <c r="B192" s="50"/>
      <c r="C192" s="66"/>
      <c r="D192" s="50">
        <f t="shared" si="9"/>
        <v>0</v>
      </c>
      <c r="E192" s="50">
        <f t="shared" si="10"/>
        <v>0</v>
      </c>
      <c r="F192" s="50">
        <f t="shared" si="11"/>
        <v>0</v>
      </c>
    </row>
    <row r="193" spans="1:6" x14ac:dyDescent="0.45">
      <c r="A193" s="16" t="s">
        <v>43</v>
      </c>
      <c r="B193" s="50"/>
      <c r="C193" s="66">
        <f>SUM(C194:C198)</f>
        <v>0</v>
      </c>
      <c r="D193" s="50">
        <f t="shared" si="9"/>
        <v>0</v>
      </c>
      <c r="E193" s="50">
        <f t="shared" si="10"/>
        <v>0</v>
      </c>
      <c r="F193" s="50">
        <f t="shared" si="11"/>
        <v>0</v>
      </c>
    </row>
    <row r="194" spans="1:6" x14ac:dyDescent="0.45">
      <c r="A194" s="7" t="s">
        <v>6</v>
      </c>
      <c r="B194" s="50"/>
      <c r="C194" s="66"/>
      <c r="D194" s="50">
        <f t="shared" si="9"/>
        <v>0</v>
      </c>
      <c r="E194" s="50">
        <f t="shared" si="10"/>
        <v>0</v>
      </c>
      <c r="F194" s="50">
        <f t="shared" si="11"/>
        <v>0</v>
      </c>
    </row>
    <row r="195" spans="1:6" x14ac:dyDescent="0.45">
      <c r="A195" s="7" t="s">
        <v>7</v>
      </c>
      <c r="B195" s="50"/>
      <c r="C195" s="66"/>
      <c r="D195" s="50">
        <f t="shared" si="9"/>
        <v>0</v>
      </c>
      <c r="E195" s="50">
        <f t="shared" si="10"/>
        <v>0</v>
      </c>
      <c r="F195" s="50">
        <f t="shared" si="11"/>
        <v>0</v>
      </c>
    </row>
    <row r="196" spans="1:6" x14ac:dyDescent="0.45">
      <c r="A196" s="7" t="s">
        <v>25</v>
      </c>
      <c r="B196" s="50"/>
      <c r="C196" s="66"/>
      <c r="D196" s="50">
        <f t="shared" si="9"/>
        <v>0</v>
      </c>
      <c r="E196" s="50">
        <f t="shared" si="10"/>
        <v>0</v>
      </c>
      <c r="F196" s="50">
        <f t="shared" si="11"/>
        <v>0</v>
      </c>
    </row>
    <row r="197" spans="1:6" x14ac:dyDescent="0.45">
      <c r="A197" s="7" t="s">
        <v>10</v>
      </c>
      <c r="B197" s="50"/>
      <c r="C197" s="66"/>
      <c r="D197" s="50">
        <f t="shared" si="9"/>
        <v>0</v>
      </c>
      <c r="E197" s="50">
        <f t="shared" si="10"/>
        <v>0</v>
      </c>
      <c r="F197" s="50">
        <f t="shared" si="11"/>
        <v>0</v>
      </c>
    </row>
    <row r="198" spans="1:6" x14ac:dyDescent="0.45">
      <c r="A198" s="7" t="s">
        <v>11</v>
      </c>
      <c r="B198" s="50"/>
      <c r="C198" s="66"/>
      <c r="D198" s="50">
        <f t="shared" si="9"/>
        <v>0</v>
      </c>
      <c r="E198" s="50">
        <f t="shared" si="10"/>
        <v>0</v>
      </c>
      <c r="F198" s="50">
        <f t="shared" si="11"/>
        <v>0</v>
      </c>
    </row>
    <row r="199" spans="1:6" x14ac:dyDescent="0.45">
      <c r="A199" s="2" t="s">
        <v>15</v>
      </c>
      <c r="B199" s="25"/>
      <c r="C199" s="25"/>
      <c r="D199" s="25"/>
      <c r="E199" s="25"/>
      <c r="F199" s="25"/>
    </row>
    <row r="200" spans="1:6" x14ac:dyDescent="0.45">
      <c r="A200" s="13" t="s">
        <v>41</v>
      </c>
      <c r="B200" s="55"/>
      <c r="C200" s="69">
        <f>C201+C211+C221+C231+C240</f>
        <v>620389.88067400001</v>
      </c>
      <c r="D200" s="55">
        <f>C200/24</f>
        <v>25849.578361416668</v>
      </c>
      <c r="E200" s="55">
        <f>C200/10.65</f>
        <v>58252.570955305164</v>
      </c>
      <c r="F200" s="55">
        <f>E200/24</f>
        <v>2427.1904564710485</v>
      </c>
    </row>
    <row r="201" spans="1:6" x14ac:dyDescent="0.45">
      <c r="A201" s="4" t="s">
        <v>37</v>
      </c>
      <c r="B201" s="49"/>
      <c r="C201" s="64">
        <f>SUM(C202:C204)</f>
        <v>344300</v>
      </c>
      <c r="D201" s="49">
        <f t="shared" ref="D201:D247" si="12">C201/24</f>
        <v>14345.833333333334</v>
      </c>
      <c r="E201" s="49">
        <f t="shared" ref="E201:E247" si="13">C201/10.65</f>
        <v>32328.638497652581</v>
      </c>
      <c r="F201" s="49">
        <f t="shared" ref="F201:F247" si="14">E201/24</f>
        <v>1347.0266040688575</v>
      </c>
    </row>
    <row r="202" spans="1:6" s="14" customFormat="1" x14ac:dyDescent="0.45">
      <c r="A202" s="5" t="s">
        <v>42</v>
      </c>
      <c r="B202" s="51"/>
      <c r="C202" s="65">
        <v>275000</v>
      </c>
      <c r="D202" s="50">
        <f t="shared" si="12"/>
        <v>11458.333333333334</v>
      </c>
      <c r="E202" s="50">
        <f t="shared" si="13"/>
        <v>25821.596244131455</v>
      </c>
      <c r="F202" s="50">
        <f t="shared" si="14"/>
        <v>1075.8998435054773</v>
      </c>
    </row>
    <row r="203" spans="1:6" s="15" customFormat="1" x14ac:dyDescent="0.45">
      <c r="A203" s="8" t="s">
        <v>28</v>
      </c>
      <c r="B203" s="52"/>
      <c r="C203" s="66">
        <v>300</v>
      </c>
      <c r="D203" s="50">
        <f t="shared" si="12"/>
        <v>12.5</v>
      </c>
      <c r="E203" s="50">
        <f t="shared" si="13"/>
        <v>28.16901408450704</v>
      </c>
      <c r="F203" s="50">
        <f t="shared" si="14"/>
        <v>1.1737089201877933</v>
      </c>
    </row>
    <row r="204" spans="1:6" s="17" customFormat="1" x14ac:dyDescent="0.45">
      <c r="A204" s="16" t="s">
        <v>43</v>
      </c>
      <c r="B204" s="53"/>
      <c r="C204" s="66">
        <f>SUM(C205:C210)</f>
        <v>69000</v>
      </c>
      <c r="D204" s="50">
        <f t="shared" si="12"/>
        <v>2875</v>
      </c>
      <c r="E204" s="50">
        <f t="shared" si="13"/>
        <v>6478.8732394366198</v>
      </c>
      <c r="F204" s="50">
        <f t="shared" si="14"/>
        <v>269.95305164319251</v>
      </c>
    </row>
    <row r="205" spans="1:6" x14ac:dyDescent="0.45">
      <c r="A205" s="7" t="s">
        <v>6</v>
      </c>
      <c r="B205" s="56">
        <v>78889</v>
      </c>
      <c r="C205" s="66">
        <v>69000</v>
      </c>
      <c r="D205" s="50">
        <f t="shared" si="12"/>
        <v>2875</v>
      </c>
      <c r="E205" s="50">
        <f t="shared" si="13"/>
        <v>6478.8732394366198</v>
      </c>
      <c r="F205" s="50">
        <f t="shared" si="14"/>
        <v>269.95305164319251</v>
      </c>
    </row>
    <row r="206" spans="1:6" x14ac:dyDescent="0.45">
      <c r="A206" s="7" t="s">
        <v>7</v>
      </c>
      <c r="B206" s="56">
        <v>44639</v>
      </c>
      <c r="C206" s="66">
        <v>0</v>
      </c>
      <c r="D206" s="50">
        <f t="shared" si="12"/>
        <v>0</v>
      </c>
      <c r="E206" s="50">
        <f t="shared" si="13"/>
        <v>0</v>
      </c>
      <c r="F206" s="50">
        <f t="shared" si="14"/>
        <v>0</v>
      </c>
    </row>
    <row r="207" spans="1:6" x14ac:dyDescent="0.45">
      <c r="A207" s="7" t="s">
        <v>8</v>
      </c>
      <c r="B207" s="56">
        <v>64836</v>
      </c>
      <c r="C207" s="66">
        <v>0</v>
      </c>
      <c r="D207" s="50">
        <f t="shared" si="12"/>
        <v>0</v>
      </c>
      <c r="E207" s="50">
        <f t="shared" si="13"/>
        <v>0</v>
      </c>
      <c r="F207" s="50">
        <f t="shared" si="14"/>
        <v>0</v>
      </c>
    </row>
    <row r="208" spans="1:6" x14ac:dyDescent="0.45">
      <c r="A208" s="7" t="s">
        <v>24</v>
      </c>
      <c r="B208" s="56">
        <v>0</v>
      </c>
      <c r="C208" s="66">
        <v>0</v>
      </c>
      <c r="D208" s="50">
        <f t="shared" si="12"/>
        <v>0</v>
      </c>
      <c r="E208" s="50">
        <f t="shared" si="13"/>
        <v>0</v>
      </c>
      <c r="F208" s="50">
        <f t="shared" si="14"/>
        <v>0</v>
      </c>
    </row>
    <row r="209" spans="1:6" x14ac:dyDescent="0.45">
      <c r="A209" s="7" t="s">
        <v>10</v>
      </c>
      <c r="B209" s="56">
        <v>122722</v>
      </c>
      <c r="C209" s="66">
        <v>0</v>
      </c>
      <c r="D209" s="50">
        <f t="shared" si="12"/>
        <v>0</v>
      </c>
      <c r="E209" s="50">
        <f t="shared" si="13"/>
        <v>0</v>
      </c>
      <c r="F209" s="50">
        <f t="shared" si="14"/>
        <v>0</v>
      </c>
    </row>
    <row r="210" spans="1:6" x14ac:dyDescent="0.45">
      <c r="A210" s="7" t="s">
        <v>11</v>
      </c>
      <c r="B210" s="56">
        <v>187857</v>
      </c>
      <c r="C210" s="66">
        <v>0</v>
      </c>
      <c r="D210" s="50">
        <f t="shared" si="12"/>
        <v>0</v>
      </c>
      <c r="E210" s="50">
        <f t="shared" si="13"/>
        <v>0</v>
      </c>
      <c r="F210" s="50">
        <f t="shared" si="14"/>
        <v>0</v>
      </c>
    </row>
    <row r="211" spans="1:6" x14ac:dyDescent="0.45">
      <c r="A211" s="4" t="s">
        <v>34</v>
      </c>
      <c r="B211" s="49"/>
      <c r="C211" s="64">
        <f>SUM(C212:C214)</f>
        <v>179000</v>
      </c>
      <c r="D211" s="49">
        <f t="shared" si="12"/>
        <v>7458.333333333333</v>
      </c>
      <c r="E211" s="49">
        <f t="shared" si="13"/>
        <v>16807.5117370892</v>
      </c>
      <c r="F211" s="49">
        <f t="shared" si="14"/>
        <v>700.31298904538335</v>
      </c>
    </row>
    <row r="212" spans="1:6" s="14" customFormat="1" x14ac:dyDescent="0.45">
      <c r="A212" s="5" t="s">
        <v>42</v>
      </c>
      <c r="B212" s="51"/>
      <c r="C212" s="65">
        <v>179000</v>
      </c>
      <c r="D212" s="50">
        <f t="shared" si="12"/>
        <v>7458.333333333333</v>
      </c>
      <c r="E212" s="50">
        <f t="shared" si="13"/>
        <v>16807.5117370892</v>
      </c>
      <c r="F212" s="50">
        <f t="shared" si="14"/>
        <v>700.31298904538335</v>
      </c>
    </row>
    <row r="213" spans="1:6" s="15" customFormat="1" x14ac:dyDescent="0.45">
      <c r="A213" s="8" t="s">
        <v>28</v>
      </c>
      <c r="B213" s="52"/>
      <c r="C213" s="66">
        <v>0</v>
      </c>
      <c r="D213" s="50">
        <f t="shared" si="12"/>
        <v>0</v>
      </c>
      <c r="E213" s="50">
        <f t="shared" si="13"/>
        <v>0</v>
      </c>
      <c r="F213" s="50">
        <f t="shared" si="14"/>
        <v>0</v>
      </c>
    </row>
    <row r="214" spans="1:6" s="17" customFormat="1" x14ac:dyDescent="0.45">
      <c r="A214" s="16" t="s">
        <v>43</v>
      </c>
      <c r="B214" s="53"/>
      <c r="C214" s="66">
        <f>SUM(C215:C220)</f>
        <v>0</v>
      </c>
      <c r="D214" s="50">
        <f t="shared" si="12"/>
        <v>0</v>
      </c>
      <c r="E214" s="50">
        <f t="shared" si="13"/>
        <v>0</v>
      </c>
      <c r="F214" s="50">
        <f t="shared" si="14"/>
        <v>0</v>
      </c>
    </row>
    <row r="215" spans="1:6" x14ac:dyDescent="0.45">
      <c r="A215" s="7" t="s">
        <v>6</v>
      </c>
      <c r="B215" s="50"/>
      <c r="C215" s="66">
        <v>0</v>
      </c>
      <c r="D215" s="50">
        <f t="shared" si="12"/>
        <v>0</v>
      </c>
      <c r="E215" s="50">
        <f t="shared" si="13"/>
        <v>0</v>
      </c>
      <c r="F215" s="50">
        <f t="shared" si="14"/>
        <v>0</v>
      </c>
    </row>
    <row r="216" spans="1:6" x14ac:dyDescent="0.45">
      <c r="A216" s="7" t="s">
        <v>7</v>
      </c>
      <c r="B216" s="50"/>
      <c r="C216" s="66">
        <v>0</v>
      </c>
      <c r="D216" s="50">
        <f t="shared" si="12"/>
        <v>0</v>
      </c>
      <c r="E216" s="50">
        <f t="shared" si="13"/>
        <v>0</v>
      </c>
      <c r="F216" s="50">
        <f t="shared" si="14"/>
        <v>0</v>
      </c>
    </row>
    <row r="217" spans="1:6" x14ac:dyDescent="0.45">
      <c r="A217" s="7" t="s">
        <v>24</v>
      </c>
      <c r="B217" s="50"/>
      <c r="C217" s="66">
        <v>0</v>
      </c>
      <c r="D217" s="50">
        <f t="shared" si="12"/>
        <v>0</v>
      </c>
      <c r="E217" s="50">
        <f t="shared" si="13"/>
        <v>0</v>
      </c>
      <c r="F217" s="50">
        <f t="shared" si="14"/>
        <v>0</v>
      </c>
    </row>
    <row r="218" spans="1:6" x14ac:dyDescent="0.45">
      <c r="A218" s="7" t="s">
        <v>8</v>
      </c>
      <c r="B218" s="50"/>
      <c r="C218" s="66">
        <v>0</v>
      </c>
      <c r="D218" s="50">
        <f t="shared" si="12"/>
        <v>0</v>
      </c>
      <c r="E218" s="50">
        <f t="shared" si="13"/>
        <v>0</v>
      </c>
      <c r="F218" s="50">
        <f t="shared" si="14"/>
        <v>0</v>
      </c>
    </row>
    <row r="219" spans="1:6" x14ac:dyDescent="0.45">
      <c r="A219" s="7" t="s">
        <v>10</v>
      </c>
      <c r="B219" s="50"/>
      <c r="C219" s="66">
        <v>0</v>
      </c>
      <c r="D219" s="50">
        <f t="shared" si="12"/>
        <v>0</v>
      </c>
      <c r="E219" s="50">
        <f t="shared" si="13"/>
        <v>0</v>
      </c>
      <c r="F219" s="50">
        <f t="shared" si="14"/>
        <v>0</v>
      </c>
    </row>
    <row r="220" spans="1:6" x14ac:dyDescent="0.45">
      <c r="A220" s="7" t="s">
        <v>11</v>
      </c>
      <c r="B220" s="50"/>
      <c r="C220" s="65">
        <v>0</v>
      </c>
      <c r="D220" s="50">
        <f t="shared" si="12"/>
        <v>0</v>
      </c>
      <c r="E220" s="50">
        <f t="shared" si="13"/>
        <v>0</v>
      </c>
      <c r="F220" s="50">
        <f t="shared" si="14"/>
        <v>0</v>
      </c>
    </row>
    <row r="221" spans="1:6" x14ac:dyDescent="0.45">
      <c r="A221" s="4" t="s">
        <v>38</v>
      </c>
      <c r="B221" s="49"/>
      <c r="C221" s="64">
        <f>SUM(C222:C224)</f>
        <v>93100</v>
      </c>
      <c r="D221" s="49">
        <f t="shared" si="12"/>
        <v>3879.1666666666665</v>
      </c>
      <c r="E221" s="49">
        <f t="shared" si="13"/>
        <v>8741.7840375586857</v>
      </c>
      <c r="F221" s="49">
        <f t="shared" si="14"/>
        <v>364.24100156494524</v>
      </c>
    </row>
    <row r="222" spans="1:6" s="14" customFormat="1" x14ac:dyDescent="0.45">
      <c r="A222" s="5" t="s">
        <v>42</v>
      </c>
      <c r="B222" s="51"/>
      <c r="C222" s="65">
        <v>68600</v>
      </c>
      <c r="D222" s="50">
        <f t="shared" si="12"/>
        <v>2858.3333333333335</v>
      </c>
      <c r="E222" s="50">
        <f t="shared" si="13"/>
        <v>6441.31455399061</v>
      </c>
      <c r="F222" s="50">
        <f t="shared" si="14"/>
        <v>268.38810641627543</v>
      </c>
    </row>
    <row r="223" spans="1:6" s="15" customFormat="1" x14ac:dyDescent="0.45">
      <c r="A223" s="8" t="s">
        <v>28</v>
      </c>
      <c r="B223" s="52"/>
      <c r="C223" s="65">
        <v>0</v>
      </c>
      <c r="D223" s="50">
        <f t="shared" si="12"/>
        <v>0</v>
      </c>
      <c r="E223" s="50">
        <f t="shared" si="13"/>
        <v>0</v>
      </c>
      <c r="F223" s="50">
        <f t="shared" si="14"/>
        <v>0</v>
      </c>
    </row>
    <row r="224" spans="1:6" s="17" customFormat="1" x14ac:dyDescent="0.45">
      <c r="A224" s="16" t="s">
        <v>43</v>
      </c>
      <c r="B224" s="53"/>
      <c r="C224" s="65">
        <f>SUM(C225:C230)</f>
        <v>24500</v>
      </c>
      <c r="D224" s="50">
        <f t="shared" si="12"/>
        <v>1020.8333333333334</v>
      </c>
      <c r="E224" s="50">
        <f t="shared" si="13"/>
        <v>2300.4694835680752</v>
      </c>
      <c r="F224" s="50">
        <f t="shared" si="14"/>
        <v>95.852895148669802</v>
      </c>
    </row>
    <row r="225" spans="1:6" x14ac:dyDescent="0.45">
      <c r="A225" s="7" t="s">
        <v>6</v>
      </c>
      <c r="B225" s="50"/>
      <c r="C225" s="65">
        <v>7500</v>
      </c>
      <c r="D225" s="50">
        <f t="shared" si="12"/>
        <v>312.5</v>
      </c>
      <c r="E225" s="50">
        <f t="shared" si="13"/>
        <v>704.22535211267598</v>
      </c>
      <c r="F225" s="50">
        <f t="shared" si="14"/>
        <v>29.342723004694832</v>
      </c>
    </row>
    <row r="226" spans="1:6" x14ac:dyDescent="0.45">
      <c r="A226" s="7" t="s">
        <v>7</v>
      </c>
      <c r="B226" s="50"/>
      <c r="C226" s="65">
        <v>0</v>
      </c>
      <c r="D226" s="50">
        <f t="shared" si="12"/>
        <v>0</v>
      </c>
      <c r="E226" s="50">
        <f t="shared" si="13"/>
        <v>0</v>
      </c>
      <c r="F226" s="50">
        <f t="shared" si="14"/>
        <v>0</v>
      </c>
    </row>
    <row r="227" spans="1:6" x14ac:dyDescent="0.45">
      <c r="A227" s="7" t="s">
        <v>24</v>
      </c>
      <c r="B227" s="50"/>
      <c r="C227" s="65">
        <v>10000</v>
      </c>
      <c r="D227" s="50">
        <f t="shared" si="12"/>
        <v>416.66666666666669</v>
      </c>
      <c r="E227" s="50">
        <f t="shared" si="13"/>
        <v>938.96713615023475</v>
      </c>
      <c r="F227" s="50">
        <f t="shared" si="14"/>
        <v>39.123630672926446</v>
      </c>
    </row>
    <row r="228" spans="1:6" x14ac:dyDescent="0.45">
      <c r="A228" s="7" t="s">
        <v>8</v>
      </c>
      <c r="B228" s="50"/>
      <c r="C228" s="65">
        <v>0</v>
      </c>
      <c r="D228" s="50">
        <f t="shared" si="12"/>
        <v>0</v>
      </c>
      <c r="E228" s="50">
        <f t="shared" si="13"/>
        <v>0</v>
      </c>
      <c r="F228" s="50">
        <f t="shared" si="14"/>
        <v>0</v>
      </c>
    </row>
    <row r="229" spans="1:6" x14ac:dyDescent="0.45">
      <c r="A229" s="7" t="s">
        <v>10</v>
      </c>
      <c r="B229" s="50"/>
      <c r="C229" s="66">
        <v>7000</v>
      </c>
      <c r="D229" s="50">
        <f t="shared" si="12"/>
        <v>291.66666666666669</v>
      </c>
      <c r="E229" s="50">
        <f t="shared" si="13"/>
        <v>657.27699530516429</v>
      </c>
      <c r="F229" s="50">
        <f t="shared" si="14"/>
        <v>27.386541471048513</v>
      </c>
    </row>
    <row r="230" spans="1:6" x14ac:dyDescent="0.45">
      <c r="A230" s="7" t="s">
        <v>11</v>
      </c>
      <c r="B230" s="50"/>
      <c r="C230" s="66">
        <v>0</v>
      </c>
      <c r="D230" s="50">
        <f t="shared" si="12"/>
        <v>0</v>
      </c>
      <c r="E230" s="50">
        <f t="shared" si="13"/>
        <v>0</v>
      </c>
      <c r="F230" s="50">
        <f t="shared" si="14"/>
        <v>0</v>
      </c>
    </row>
    <row r="231" spans="1:6" x14ac:dyDescent="0.45">
      <c r="A231" s="4" t="s">
        <v>39</v>
      </c>
      <c r="B231" s="54"/>
      <c r="C231" s="68">
        <f>C232+C233+C234</f>
        <v>3899.880674</v>
      </c>
      <c r="D231" s="49">
        <f t="shared" si="12"/>
        <v>162.49502808333332</v>
      </c>
      <c r="E231" s="49">
        <f t="shared" si="13"/>
        <v>366.18597877934269</v>
      </c>
      <c r="F231" s="49">
        <f t="shared" si="14"/>
        <v>15.257749115805945</v>
      </c>
    </row>
    <row r="232" spans="1:6" x14ac:dyDescent="0.45">
      <c r="A232" s="5" t="s">
        <v>42</v>
      </c>
      <c r="B232" s="50"/>
      <c r="C232" s="70">
        <v>40.541666999999997</v>
      </c>
      <c r="D232" s="50">
        <f t="shared" si="12"/>
        <v>1.6892361249999999</v>
      </c>
      <c r="E232" s="50">
        <f t="shared" si="13"/>
        <v>3.8067292957746472</v>
      </c>
      <c r="F232" s="50">
        <f t="shared" si="14"/>
        <v>0.15861372065727697</v>
      </c>
    </row>
    <row r="233" spans="1:6" x14ac:dyDescent="0.45">
      <c r="A233" s="42" t="s">
        <v>28</v>
      </c>
      <c r="B233" s="50"/>
      <c r="C233" s="70"/>
      <c r="D233" s="50">
        <f t="shared" si="12"/>
        <v>0</v>
      </c>
      <c r="E233" s="50">
        <f t="shared" si="13"/>
        <v>0</v>
      </c>
      <c r="F233" s="50">
        <f t="shared" si="14"/>
        <v>0</v>
      </c>
    </row>
    <row r="234" spans="1:6" x14ac:dyDescent="0.45">
      <c r="A234" s="16" t="s">
        <v>43</v>
      </c>
      <c r="B234" s="50"/>
      <c r="C234" s="70">
        <f>SUM(C235:C239)</f>
        <v>3859.339007</v>
      </c>
      <c r="D234" s="50">
        <f t="shared" si="12"/>
        <v>160.80579195833334</v>
      </c>
      <c r="E234" s="50">
        <f t="shared" si="13"/>
        <v>362.37924948356806</v>
      </c>
      <c r="F234" s="50">
        <f t="shared" si="14"/>
        <v>15.09913539514867</v>
      </c>
    </row>
    <row r="235" spans="1:6" x14ac:dyDescent="0.45">
      <c r="A235" s="7" t="s">
        <v>6</v>
      </c>
      <c r="B235" s="50"/>
      <c r="C235" s="70"/>
      <c r="D235" s="50">
        <f t="shared" si="12"/>
        <v>0</v>
      </c>
      <c r="E235" s="50">
        <f t="shared" si="13"/>
        <v>0</v>
      </c>
      <c r="F235" s="50">
        <f t="shared" si="14"/>
        <v>0</v>
      </c>
    </row>
    <row r="236" spans="1:6" x14ac:dyDescent="0.45">
      <c r="A236" s="7" t="s">
        <v>7</v>
      </c>
      <c r="B236" s="50"/>
      <c r="C236" s="70"/>
      <c r="D236" s="50">
        <f t="shared" si="12"/>
        <v>0</v>
      </c>
      <c r="E236" s="50">
        <f t="shared" si="13"/>
        <v>0</v>
      </c>
      <c r="F236" s="50">
        <f t="shared" si="14"/>
        <v>0</v>
      </c>
    </row>
    <row r="237" spans="1:6" x14ac:dyDescent="0.45">
      <c r="A237" s="7" t="s">
        <v>25</v>
      </c>
      <c r="B237" s="50"/>
      <c r="C237" s="71">
        <v>3665.2662439999999</v>
      </c>
      <c r="D237" s="50">
        <f t="shared" si="12"/>
        <v>152.71942683333333</v>
      </c>
      <c r="E237" s="50">
        <f t="shared" si="13"/>
        <v>344.15645483568073</v>
      </c>
      <c r="F237" s="50">
        <f t="shared" si="14"/>
        <v>14.339852284820031</v>
      </c>
    </row>
    <row r="238" spans="1:6" x14ac:dyDescent="0.45">
      <c r="A238" s="7" t="s">
        <v>10</v>
      </c>
      <c r="B238" s="50"/>
      <c r="C238" s="71"/>
      <c r="D238" s="50">
        <f t="shared" si="12"/>
        <v>0</v>
      </c>
      <c r="E238" s="50">
        <f t="shared" si="13"/>
        <v>0</v>
      </c>
      <c r="F238" s="50">
        <f t="shared" si="14"/>
        <v>0</v>
      </c>
    </row>
    <row r="239" spans="1:6" x14ac:dyDescent="0.45">
      <c r="A239" s="7" t="s">
        <v>11</v>
      </c>
      <c r="B239" s="50"/>
      <c r="C239" s="71">
        <f>148.072763+46</f>
        <v>194.07276300000001</v>
      </c>
      <c r="D239" s="50">
        <f t="shared" si="12"/>
        <v>8.0863651250000004</v>
      </c>
      <c r="E239" s="50">
        <f t="shared" si="13"/>
        <v>18.222794647887323</v>
      </c>
      <c r="F239" s="50">
        <f t="shared" si="14"/>
        <v>0.75928311032863849</v>
      </c>
    </row>
    <row r="240" spans="1:6" x14ac:dyDescent="0.45">
      <c r="A240" s="4" t="s">
        <v>40</v>
      </c>
      <c r="B240" s="54"/>
      <c r="C240" s="68">
        <f>C241+C242</f>
        <v>90</v>
      </c>
      <c r="D240" s="49">
        <f t="shared" si="12"/>
        <v>3.75</v>
      </c>
      <c r="E240" s="49">
        <f t="shared" si="13"/>
        <v>8.4507042253521121</v>
      </c>
      <c r="F240" s="49">
        <f t="shared" si="14"/>
        <v>0.352112676056338</v>
      </c>
    </row>
    <row r="241" spans="1:6" x14ac:dyDescent="0.45">
      <c r="A241" s="5" t="s">
        <v>42</v>
      </c>
      <c r="B241" s="50"/>
      <c r="C241" s="71"/>
      <c r="D241" s="50">
        <f t="shared" si="12"/>
        <v>0</v>
      </c>
      <c r="E241" s="50">
        <f t="shared" si="13"/>
        <v>0</v>
      </c>
      <c r="F241" s="50">
        <f t="shared" si="14"/>
        <v>0</v>
      </c>
    </row>
    <row r="242" spans="1:6" x14ac:dyDescent="0.45">
      <c r="A242" s="16" t="s">
        <v>43</v>
      </c>
      <c r="B242" s="50"/>
      <c r="C242" s="71">
        <f>SUM(C243:C247)</f>
        <v>90</v>
      </c>
      <c r="D242" s="50">
        <f t="shared" si="12"/>
        <v>3.75</v>
      </c>
      <c r="E242" s="50">
        <f t="shared" si="13"/>
        <v>8.4507042253521121</v>
      </c>
      <c r="F242" s="50">
        <f t="shared" si="14"/>
        <v>0.352112676056338</v>
      </c>
    </row>
    <row r="243" spans="1:6" x14ac:dyDescent="0.45">
      <c r="A243" s="7" t="s">
        <v>6</v>
      </c>
      <c r="B243" s="50"/>
      <c r="C243" s="71"/>
      <c r="D243" s="50">
        <f t="shared" si="12"/>
        <v>0</v>
      </c>
      <c r="E243" s="50">
        <f t="shared" si="13"/>
        <v>0</v>
      </c>
      <c r="F243" s="50">
        <f t="shared" si="14"/>
        <v>0</v>
      </c>
    </row>
    <row r="244" spans="1:6" x14ac:dyDescent="0.45">
      <c r="A244" s="7" t="s">
        <v>7</v>
      </c>
      <c r="B244" s="50"/>
      <c r="C244" s="71"/>
      <c r="D244" s="50">
        <f t="shared" si="12"/>
        <v>0</v>
      </c>
      <c r="E244" s="50">
        <f t="shared" si="13"/>
        <v>0</v>
      </c>
      <c r="F244" s="50">
        <f t="shared" si="14"/>
        <v>0</v>
      </c>
    </row>
    <row r="245" spans="1:6" x14ac:dyDescent="0.45">
      <c r="A245" s="7" t="s">
        <v>25</v>
      </c>
      <c r="B245" s="50"/>
      <c r="C245" s="71">
        <v>90</v>
      </c>
      <c r="D245" s="50">
        <f t="shared" si="12"/>
        <v>3.75</v>
      </c>
      <c r="E245" s="50">
        <f t="shared" si="13"/>
        <v>8.4507042253521121</v>
      </c>
      <c r="F245" s="50">
        <f t="shared" si="14"/>
        <v>0.352112676056338</v>
      </c>
    </row>
    <row r="246" spans="1:6" x14ac:dyDescent="0.45">
      <c r="A246" s="7" t="s">
        <v>10</v>
      </c>
      <c r="B246" s="50"/>
      <c r="C246" s="71"/>
      <c r="D246" s="50">
        <f t="shared" si="12"/>
        <v>0</v>
      </c>
      <c r="E246" s="50">
        <f t="shared" si="13"/>
        <v>0</v>
      </c>
      <c r="F246" s="50">
        <f t="shared" si="14"/>
        <v>0</v>
      </c>
    </row>
    <row r="247" spans="1:6" x14ac:dyDescent="0.45">
      <c r="A247" s="7" t="s">
        <v>11</v>
      </c>
      <c r="B247" s="50"/>
      <c r="C247" s="66"/>
      <c r="D247" s="50">
        <f t="shared" si="12"/>
        <v>0</v>
      </c>
      <c r="E247" s="50">
        <f t="shared" si="13"/>
        <v>0</v>
      </c>
      <c r="F247" s="50">
        <f t="shared" si="14"/>
        <v>0</v>
      </c>
    </row>
    <row r="248" spans="1:6" x14ac:dyDescent="0.45">
      <c r="A248" s="2" t="s">
        <v>16</v>
      </c>
      <c r="B248" s="25"/>
      <c r="C248" s="25"/>
      <c r="D248" s="25"/>
      <c r="E248" s="25"/>
      <c r="F248" s="25"/>
    </row>
    <row r="249" spans="1:6" x14ac:dyDescent="0.45">
      <c r="A249" s="13" t="s">
        <v>41</v>
      </c>
      <c r="B249" s="55"/>
      <c r="C249" s="69">
        <f>C250+C260+C270+C280+C289</f>
        <v>592777.03056699992</v>
      </c>
      <c r="D249" s="55">
        <f>C249/24</f>
        <v>24699.042940291663</v>
      </c>
      <c r="E249" s="55">
        <f>C249/10.65</f>
        <v>55659.815076713603</v>
      </c>
      <c r="F249" s="55">
        <f>E249/24</f>
        <v>2319.1589615297335</v>
      </c>
    </row>
    <row r="250" spans="1:6" x14ac:dyDescent="0.45">
      <c r="A250" s="4" t="s">
        <v>37</v>
      </c>
      <c r="B250" s="49"/>
      <c r="C250" s="64">
        <f>SUM(C251:C253)</f>
        <v>344300</v>
      </c>
      <c r="D250" s="49">
        <f t="shared" ref="D250:D275" si="15">C250/24</f>
        <v>14345.833333333334</v>
      </c>
      <c r="E250" s="49">
        <f t="shared" ref="E250:E275" si="16">C250/10.65</f>
        <v>32328.638497652581</v>
      </c>
      <c r="F250" s="49">
        <f t="shared" ref="F250:F275" si="17">E250/24</f>
        <v>1347.0266040688575</v>
      </c>
    </row>
    <row r="251" spans="1:6" s="14" customFormat="1" x14ac:dyDescent="0.45">
      <c r="A251" s="5" t="s">
        <v>42</v>
      </c>
      <c r="B251" s="51"/>
      <c r="C251" s="65">
        <v>275000</v>
      </c>
      <c r="D251" s="50">
        <f t="shared" si="15"/>
        <v>11458.333333333334</v>
      </c>
      <c r="E251" s="50">
        <f t="shared" si="16"/>
        <v>25821.596244131455</v>
      </c>
      <c r="F251" s="50">
        <f t="shared" si="17"/>
        <v>1075.8998435054773</v>
      </c>
    </row>
    <row r="252" spans="1:6" s="15" customFormat="1" x14ac:dyDescent="0.45">
      <c r="A252" s="8" t="s">
        <v>28</v>
      </c>
      <c r="B252" s="52"/>
      <c r="C252" s="66">
        <v>300</v>
      </c>
      <c r="D252" s="50">
        <f t="shared" si="15"/>
        <v>12.5</v>
      </c>
      <c r="E252" s="50">
        <f t="shared" si="16"/>
        <v>28.16901408450704</v>
      </c>
      <c r="F252" s="50">
        <f t="shared" si="17"/>
        <v>1.1737089201877933</v>
      </c>
    </row>
    <row r="253" spans="1:6" s="17" customFormat="1" x14ac:dyDescent="0.45">
      <c r="A253" s="16" t="s">
        <v>43</v>
      </c>
      <c r="B253" s="53"/>
      <c r="C253" s="66">
        <f>SUM(C254:C259)</f>
        <v>69000</v>
      </c>
      <c r="D253" s="50">
        <f t="shared" si="15"/>
        <v>2875</v>
      </c>
      <c r="E253" s="50">
        <f t="shared" si="16"/>
        <v>6478.8732394366198</v>
      </c>
      <c r="F253" s="50">
        <f t="shared" si="17"/>
        <v>269.95305164319251</v>
      </c>
    </row>
    <row r="254" spans="1:6" x14ac:dyDescent="0.45">
      <c r="A254" s="7" t="s">
        <v>6</v>
      </c>
      <c r="B254" s="56">
        <v>78889</v>
      </c>
      <c r="C254" s="66">
        <v>69000</v>
      </c>
      <c r="D254" s="50">
        <f t="shared" si="15"/>
        <v>2875</v>
      </c>
      <c r="E254" s="50">
        <f t="shared" si="16"/>
        <v>6478.8732394366198</v>
      </c>
      <c r="F254" s="50">
        <f t="shared" si="17"/>
        <v>269.95305164319251</v>
      </c>
    </row>
    <row r="255" spans="1:6" x14ac:dyDescent="0.45">
      <c r="A255" s="7" t="s">
        <v>7</v>
      </c>
      <c r="B255" s="56">
        <v>44639</v>
      </c>
      <c r="C255" s="66">
        <v>0</v>
      </c>
      <c r="D255" s="50">
        <f t="shared" si="15"/>
        <v>0</v>
      </c>
      <c r="E255" s="50">
        <f t="shared" si="16"/>
        <v>0</v>
      </c>
      <c r="F255" s="50">
        <f t="shared" si="17"/>
        <v>0</v>
      </c>
    </row>
    <row r="256" spans="1:6" x14ac:dyDescent="0.45">
      <c r="A256" s="7" t="s">
        <v>24</v>
      </c>
      <c r="B256" s="56">
        <v>64836</v>
      </c>
      <c r="C256" s="66">
        <v>0</v>
      </c>
      <c r="D256" s="50">
        <f t="shared" si="15"/>
        <v>0</v>
      </c>
      <c r="E256" s="50">
        <f t="shared" si="16"/>
        <v>0</v>
      </c>
      <c r="F256" s="50">
        <f t="shared" si="17"/>
        <v>0</v>
      </c>
    </row>
    <row r="257" spans="1:6" x14ac:dyDescent="0.45">
      <c r="A257" s="7" t="s">
        <v>8</v>
      </c>
      <c r="B257" s="56">
        <v>0</v>
      </c>
      <c r="C257" s="66">
        <v>0</v>
      </c>
      <c r="D257" s="50">
        <f t="shared" si="15"/>
        <v>0</v>
      </c>
      <c r="E257" s="50">
        <f t="shared" si="16"/>
        <v>0</v>
      </c>
      <c r="F257" s="50">
        <f t="shared" si="17"/>
        <v>0</v>
      </c>
    </row>
    <row r="258" spans="1:6" x14ac:dyDescent="0.45">
      <c r="A258" s="7" t="s">
        <v>10</v>
      </c>
      <c r="B258" s="56">
        <v>122722</v>
      </c>
      <c r="C258" s="66">
        <v>0</v>
      </c>
      <c r="D258" s="50">
        <f t="shared" si="15"/>
        <v>0</v>
      </c>
      <c r="E258" s="50">
        <f t="shared" si="16"/>
        <v>0</v>
      </c>
      <c r="F258" s="50">
        <f t="shared" si="17"/>
        <v>0</v>
      </c>
    </row>
    <row r="259" spans="1:6" x14ac:dyDescent="0.45">
      <c r="A259" s="7" t="s">
        <v>11</v>
      </c>
      <c r="B259" s="56">
        <v>187857</v>
      </c>
      <c r="C259" s="66">
        <v>0</v>
      </c>
      <c r="D259" s="50">
        <f t="shared" si="15"/>
        <v>0</v>
      </c>
      <c r="E259" s="50">
        <f t="shared" si="16"/>
        <v>0</v>
      </c>
      <c r="F259" s="50">
        <f t="shared" si="17"/>
        <v>0</v>
      </c>
    </row>
    <row r="260" spans="1:6" x14ac:dyDescent="0.45">
      <c r="A260" s="4" t="s">
        <v>34</v>
      </c>
      <c r="B260" s="49"/>
      <c r="C260" s="64">
        <f>SUM(C261:C263)</f>
        <v>179000</v>
      </c>
      <c r="D260" s="49">
        <f t="shared" si="15"/>
        <v>7458.333333333333</v>
      </c>
      <c r="E260" s="49">
        <f t="shared" si="16"/>
        <v>16807.5117370892</v>
      </c>
      <c r="F260" s="49">
        <f t="shared" si="17"/>
        <v>700.31298904538335</v>
      </c>
    </row>
    <row r="261" spans="1:6" s="14" customFormat="1" x14ac:dyDescent="0.45">
      <c r="A261" s="5" t="s">
        <v>42</v>
      </c>
      <c r="B261" s="51"/>
      <c r="C261" s="65">
        <v>179000</v>
      </c>
      <c r="D261" s="50">
        <f t="shared" si="15"/>
        <v>7458.333333333333</v>
      </c>
      <c r="E261" s="50">
        <f t="shared" si="16"/>
        <v>16807.5117370892</v>
      </c>
      <c r="F261" s="50">
        <f t="shared" si="17"/>
        <v>700.31298904538335</v>
      </c>
    </row>
    <row r="262" spans="1:6" s="15" customFormat="1" x14ac:dyDescent="0.45">
      <c r="A262" s="8" t="s">
        <v>28</v>
      </c>
      <c r="B262" s="52"/>
      <c r="C262" s="66">
        <v>0</v>
      </c>
      <c r="D262" s="50">
        <f t="shared" si="15"/>
        <v>0</v>
      </c>
      <c r="E262" s="50">
        <f t="shared" si="16"/>
        <v>0</v>
      </c>
      <c r="F262" s="50">
        <f t="shared" si="17"/>
        <v>0</v>
      </c>
    </row>
    <row r="263" spans="1:6" s="17" customFormat="1" x14ac:dyDescent="0.45">
      <c r="A263" s="16" t="s">
        <v>43</v>
      </c>
      <c r="B263" s="53"/>
      <c r="C263" s="66">
        <f>SUM(C264:C269)</f>
        <v>0</v>
      </c>
      <c r="D263" s="50">
        <f t="shared" si="15"/>
        <v>0</v>
      </c>
      <c r="E263" s="50">
        <f t="shared" si="16"/>
        <v>0</v>
      </c>
      <c r="F263" s="50">
        <f t="shared" si="17"/>
        <v>0</v>
      </c>
    </row>
    <row r="264" spans="1:6" x14ac:dyDescent="0.45">
      <c r="A264" s="7" t="s">
        <v>6</v>
      </c>
      <c r="B264" s="50"/>
      <c r="C264" s="66">
        <v>0</v>
      </c>
      <c r="D264" s="50">
        <f t="shared" si="15"/>
        <v>0</v>
      </c>
      <c r="E264" s="50">
        <f t="shared" si="16"/>
        <v>0</v>
      </c>
      <c r="F264" s="50">
        <f t="shared" si="17"/>
        <v>0</v>
      </c>
    </row>
    <row r="265" spans="1:6" x14ac:dyDescent="0.45">
      <c r="A265" s="7" t="s">
        <v>7</v>
      </c>
      <c r="B265" s="50"/>
      <c r="C265" s="66">
        <v>0</v>
      </c>
      <c r="D265" s="50">
        <f t="shared" si="15"/>
        <v>0</v>
      </c>
      <c r="E265" s="50">
        <f t="shared" si="16"/>
        <v>0</v>
      </c>
      <c r="F265" s="50">
        <f t="shared" si="17"/>
        <v>0</v>
      </c>
    </row>
    <row r="266" spans="1:6" x14ac:dyDescent="0.45">
      <c r="A266" s="7" t="s">
        <v>24</v>
      </c>
      <c r="B266" s="50"/>
      <c r="C266" s="66">
        <v>0</v>
      </c>
      <c r="D266" s="50">
        <f t="shared" si="15"/>
        <v>0</v>
      </c>
      <c r="E266" s="50">
        <f t="shared" si="16"/>
        <v>0</v>
      </c>
      <c r="F266" s="50">
        <f t="shared" si="17"/>
        <v>0</v>
      </c>
    </row>
    <row r="267" spans="1:6" x14ac:dyDescent="0.45">
      <c r="A267" s="7" t="s">
        <v>8</v>
      </c>
      <c r="B267" s="50"/>
      <c r="C267" s="66">
        <v>0</v>
      </c>
      <c r="D267" s="50">
        <f t="shared" si="15"/>
        <v>0</v>
      </c>
      <c r="E267" s="50">
        <f t="shared" si="16"/>
        <v>0</v>
      </c>
      <c r="F267" s="50">
        <f t="shared" si="17"/>
        <v>0</v>
      </c>
    </row>
    <row r="268" spans="1:6" x14ac:dyDescent="0.45">
      <c r="A268" s="7" t="s">
        <v>10</v>
      </c>
      <c r="B268" s="50"/>
      <c r="C268" s="66">
        <v>0</v>
      </c>
      <c r="D268" s="50">
        <f t="shared" si="15"/>
        <v>0</v>
      </c>
      <c r="E268" s="50">
        <f t="shared" si="16"/>
        <v>0</v>
      </c>
      <c r="F268" s="50">
        <f t="shared" si="17"/>
        <v>0</v>
      </c>
    </row>
    <row r="269" spans="1:6" x14ac:dyDescent="0.45">
      <c r="A269" s="7" t="s">
        <v>11</v>
      </c>
      <c r="B269" s="50"/>
      <c r="C269" s="65">
        <v>0</v>
      </c>
      <c r="D269" s="50">
        <f t="shared" si="15"/>
        <v>0</v>
      </c>
      <c r="E269" s="50">
        <f t="shared" si="16"/>
        <v>0</v>
      </c>
      <c r="F269" s="50">
        <f t="shared" si="17"/>
        <v>0</v>
      </c>
    </row>
    <row r="270" spans="1:6" x14ac:dyDescent="0.45">
      <c r="A270" s="4" t="s">
        <v>38</v>
      </c>
      <c r="B270" s="49"/>
      <c r="C270" s="64">
        <f>SUM(C271:C273)</f>
        <v>68857.323529999994</v>
      </c>
      <c r="D270" s="49">
        <f t="shared" si="15"/>
        <v>2869.0551470833329</v>
      </c>
      <c r="E270" s="49">
        <f t="shared" si="16"/>
        <v>6465.4763877934265</v>
      </c>
      <c r="F270" s="49">
        <f t="shared" si="17"/>
        <v>269.39484949139279</v>
      </c>
    </row>
    <row r="271" spans="1:6" s="14" customFormat="1" x14ac:dyDescent="0.45">
      <c r="A271" s="5" t="s">
        <v>42</v>
      </c>
      <c r="B271" s="51"/>
      <c r="C271" s="65">
        <v>46000</v>
      </c>
      <c r="D271" s="50">
        <f t="shared" si="15"/>
        <v>1916.6666666666667</v>
      </c>
      <c r="E271" s="50">
        <f t="shared" si="16"/>
        <v>4319.2488262910792</v>
      </c>
      <c r="F271" s="50">
        <f t="shared" si="17"/>
        <v>179.96870109546163</v>
      </c>
    </row>
    <row r="272" spans="1:6" s="15" customFormat="1" x14ac:dyDescent="0.45">
      <c r="A272" s="8" t="s">
        <v>28</v>
      </c>
      <c r="B272" s="52"/>
      <c r="C272" s="65">
        <v>0</v>
      </c>
      <c r="D272" s="50">
        <f t="shared" si="15"/>
        <v>0</v>
      </c>
      <c r="E272" s="50">
        <f t="shared" si="16"/>
        <v>0</v>
      </c>
      <c r="F272" s="50">
        <f t="shared" si="17"/>
        <v>0</v>
      </c>
    </row>
    <row r="273" spans="1:6" s="17" customFormat="1" x14ac:dyDescent="0.45">
      <c r="A273" s="16" t="s">
        <v>43</v>
      </c>
      <c r="B273" s="53"/>
      <c r="C273" s="65">
        <f>SUM(C274:C297)</f>
        <v>22857.323530000001</v>
      </c>
      <c r="D273" s="50">
        <f t="shared" si="15"/>
        <v>952.38848041666677</v>
      </c>
      <c r="E273" s="50">
        <f t="shared" si="16"/>
        <v>2146.2275615023473</v>
      </c>
      <c r="F273" s="50">
        <f t="shared" si="17"/>
        <v>89.426148395931136</v>
      </c>
    </row>
    <row r="274" spans="1:6" x14ac:dyDescent="0.45">
      <c r="A274" s="7" t="s">
        <v>6</v>
      </c>
      <c r="B274" s="50"/>
      <c r="C274" s="65">
        <v>7000</v>
      </c>
      <c r="D274" s="50">
        <f t="shared" si="15"/>
        <v>291.66666666666669</v>
      </c>
      <c r="E274" s="50">
        <f t="shared" si="16"/>
        <v>657.27699530516429</v>
      </c>
      <c r="F274" s="50">
        <f t="shared" si="17"/>
        <v>27.386541471048513</v>
      </c>
    </row>
    <row r="275" spans="1:6" x14ac:dyDescent="0.45">
      <c r="A275" s="7" t="s">
        <v>7</v>
      </c>
      <c r="B275" s="50"/>
      <c r="C275" s="65">
        <v>0</v>
      </c>
      <c r="D275" s="50">
        <f t="shared" si="15"/>
        <v>0</v>
      </c>
      <c r="E275" s="50">
        <f t="shared" si="16"/>
        <v>0</v>
      </c>
      <c r="F275" s="50">
        <f t="shared" si="17"/>
        <v>0</v>
      </c>
    </row>
    <row r="276" spans="1:6" x14ac:dyDescent="0.45">
      <c r="A276" s="7" t="s">
        <v>24</v>
      </c>
      <c r="B276" s="50"/>
      <c r="C276" s="65">
        <v>8000</v>
      </c>
      <c r="D276" s="50"/>
      <c r="E276" s="50"/>
      <c r="F276" s="50"/>
    </row>
    <row r="277" spans="1:6" x14ac:dyDescent="0.45">
      <c r="A277" s="7" t="s">
        <v>8</v>
      </c>
      <c r="B277" s="50"/>
      <c r="C277" s="66">
        <v>0</v>
      </c>
      <c r="D277" s="50">
        <f>C277/24</f>
        <v>0</v>
      </c>
      <c r="E277" s="50">
        <f>C277/10.65</f>
        <v>0</v>
      </c>
      <c r="F277" s="50">
        <f>E277/24</f>
        <v>0</v>
      </c>
    </row>
    <row r="278" spans="1:6" x14ac:dyDescent="0.45">
      <c r="A278" s="7" t="s">
        <v>10</v>
      </c>
      <c r="B278" s="50"/>
      <c r="C278" s="66">
        <v>6000</v>
      </c>
      <c r="D278" s="50">
        <f>C278/24</f>
        <v>250</v>
      </c>
      <c r="E278" s="50">
        <f>C278/10.65</f>
        <v>563.38028169014081</v>
      </c>
      <c r="F278" s="50">
        <f>E278/24</f>
        <v>23.474178403755868</v>
      </c>
    </row>
    <row r="279" spans="1:6" x14ac:dyDescent="0.45">
      <c r="A279" s="7" t="s">
        <v>11</v>
      </c>
      <c r="B279" s="50"/>
      <c r="C279" s="66">
        <v>0</v>
      </c>
      <c r="D279" s="50"/>
      <c r="E279" s="50"/>
      <c r="F279" s="50"/>
    </row>
    <row r="280" spans="1:6" x14ac:dyDescent="0.45">
      <c r="A280" s="4" t="s">
        <v>39</v>
      </c>
      <c r="B280" s="54"/>
      <c r="C280" s="68">
        <f>C281+C283+C282</f>
        <v>619.70703700000001</v>
      </c>
      <c r="D280" s="49">
        <f t="shared" ref="D280:D296" si="18">C280/24</f>
        <v>25.821126541666668</v>
      </c>
      <c r="E280" s="49">
        <f t="shared" ref="E280:E296" si="19">C280/10.65</f>
        <v>58.188454178403752</v>
      </c>
      <c r="F280" s="49">
        <f t="shared" ref="F280:F296" si="20">E280/24</f>
        <v>2.4245189241001563</v>
      </c>
    </row>
    <row r="281" spans="1:6" x14ac:dyDescent="0.45">
      <c r="A281" s="5" t="s">
        <v>42</v>
      </c>
      <c r="B281" s="50"/>
      <c r="C281" s="66">
        <v>1.7975810000000001</v>
      </c>
      <c r="D281" s="50">
        <f t="shared" si="18"/>
        <v>7.4899208333333342E-2</v>
      </c>
      <c r="E281" s="50">
        <f t="shared" si="19"/>
        <v>0.16878694835680752</v>
      </c>
      <c r="F281" s="50">
        <f t="shared" si="20"/>
        <v>7.03278951486698E-3</v>
      </c>
    </row>
    <row r="282" spans="1:6" x14ac:dyDescent="0.45">
      <c r="A282" s="42" t="s">
        <v>28</v>
      </c>
      <c r="B282" s="50"/>
      <c r="C282" s="66"/>
      <c r="D282" s="50">
        <f t="shared" si="18"/>
        <v>0</v>
      </c>
      <c r="E282" s="50">
        <f t="shared" si="19"/>
        <v>0</v>
      </c>
      <c r="F282" s="50">
        <f t="shared" si="20"/>
        <v>0</v>
      </c>
    </row>
    <row r="283" spans="1:6" x14ac:dyDescent="0.45">
      <c r="A283" s="16" t="s">
        <v>43</v>
      </c>
      <c r="B283" s="50"/>
      <c r="C283" s="66">
        <f>SUM(C284:C288)</f>
        <v>617.90945599999998</v>
      </c>
      <c r="D283" s="50">
        <f t="shared" si="18"/>
        <v>25.746227333333334</v>
      </c>
      <c r="E283" s="50">
        <f t="shared" si="19"/>
        <v>58.019667230046942</v>
      </c>
      <c r="F283" s="50">
        <f t="shared" si="20"/>
        <v>2.4174861345852894</v>
      </c>
    </row>
    <row r="284" spans="1:6" x14ac:dyDescent="0.45">
      <c r="A284" s="7" t="s">
        <v>6</v>
      </c>
      <c r="B284" s="50"/>
      <c r="C284" s="66"/>
      <c r="D284" s="50">
        <f t="shared" si="18"/>
        <v>0</v>
      </c>
      <c r="E284" s="50">
        <f t="shared" si="19"/>
        <v>0</v>
      </c>
      <c r="F284" s="50">
        <f t="shared" si="20"/>
        <v>0</v>
      </c>
    </row>
    <row r="285" spans="1:6" x14ac:dyDescent="0.45">
      <c r="A285" s="7" t="s">
        <v>7</v>
      </c>
      <c r="B285" s="50"/>
      <c r="C285" s="66"/>
      <c r="D285" s="50">
        <f t="shared" si="18"/>
        <v>0</v>
      </c>
      <c r="E285" s="50">
        <f t="shared" si="19"/>
        <v>0</v>
      </c>
      <c r="F285" s="50">
        <f t="shared" si="20"/>
        <v>0</v>
      </c>
    </row>
    <row r="286" spans="1:6" x14ac:dyDescent="0.45">
      <c r="A286" s="7" t="s">
        <v>25</v>
      </c>
      <c r="B286" s="50"/>
      <c r="C286" s="66">
        <v>617.90945599999998</v>
      </c>
      <c r="D286" s="50">
        <f t="shared" si="18"/>
        <v>25.746227333333334</v>
      </c>
      <c r="E286" s="50">
        <f t="shared" si="19"/>
        <v>58.019667230046942</v>
      </c>
      <c r="F286" s="50">
        <f t="shared" si="20"/>
        <v>2.4174861345852894</v>
      </c>
    </row>
    <row r="287" spans="1:6" x14ac:dyDescent="0.45">
      <c r="A287" s="7" t="s">
        <v>10</v>
      </c>
      <c r="B287" s="50"/>
      <c r="C287" s="66"/>
      <c r="D287" s="50">
        <f t="shared" si="18"/>
        <v>0</v>
      </c>
      <c r="E287" s="50">
        <f t="shared" si="19"/>
        <v>0</v>
      </c>
      <c r="F287" s="50">
        <f t="shared" si="20"/>
        <v>0</v>
      </c>
    </row>
    <row r="288" spans="1:6" x14ac:dyDescent="0.45">
      <c r="A288" s="7" t="s">
        <v>11</v>
      </c>
      <c r="B288" s="50"/>
      <c r="C288" s="66"/>
      <c r="D288" s="50">
        <f t="shared" si="18"/>
        <v>0</v>
      </c>
      <c r="E288" s="50">
        <f t="shared" si="19"/>
        <v>0</v>
      </c>
      <c r="F288" s="50">
        <f t="shared" si="20"/>
        <v>0</v>
      </c>
    </row>
    <row r="289" spans="1:6" x14ac:dyDescent="0.45">
      <c r="A289" s="4" t="s">
        <v>40</v>
      </c>
      <c r="B289" s="54"/>
      <c r="C289" s="68">
        <f>C290+C291</f>
        <v>0</v>
      </c>
      <c r="D289" s="49">
        <f t="shared" si="18"/>
        <v>0</v>
      </c>
      <c r="E289" s="49">
        <f t="shared" si="19"/>
        <v>0</v>
      </c>
      <c r="F289" s="49">
        <f t="shared" si="20"/>
        <v>0</v>
      </c>
    </row>
    <row r="290" spans="1:6" x14ac:dyDescent="0.45">
      <c r="A290" s="5" t="s">
        <v>42</v>
      </c>
      <c r="B290" s="50"/>
      <c r="C290" s="66"/>
      <c r="D290" s="50">
        <f t="shared" si="18"/>
        <v>0</v>
      </c>
      <c r="E290" s="50">
        <f t="shared" si="19"/>
        <v>0</v>
      </c>
      <c r="F290" s="50">
        <f t="shared" si="20"/>
        <v>0</v>
      </c>
    </row>
    <row r="291" spans="1:6" x14ac:dyDescent="0.45">
      <c r="A291" s="16" t="s">
        <v>43</v>
      </c>
      <c r="B291" s="50"/>
      <c r="C291" s="66">
        <f>SUM(C292:C296)</f>
        <v>0</v>
      </c>
      <c r="D291" s="50">
        <f t="shared" si="18"/>
        <v>0</v>
      </c>
      <c r="E291" s="50">
        <f t="shared" si="19"/>
        <v>0</v>
      </c>
      <c r="F291" s="50">
        <f t="shared" si="20"/>
        <v>0</v>
      </c>
    </row>
    <row r="292" spans="1:6" x14ac:dyDescent="0.45">
      <c r="A292" s="7" t="s">
        <v>6</v>
      </c>
      <c r="B292" s="50"/>
      <c r="C292" s="66"/>
      <c r="D292" s="50">
        <f t="shared" si="18"/>
        <v>0</v>
      </c>
      <c r="E292" s="50">
        <f t="shared" si="19"/>
        <v>0</v>
      </c>
      <c r="F292" s="50">
        <f t="shared" si="20"/>
        <v>0</v>
      </c>
    </row>
    <row r="293" spans="1:6" x14ac:dyDescent="0.45">
      <c r="A293" s="7" t="s">
        <v>7</v>
      </c>
      <c r="B293" s="50"/>
      <c r="C293" s="66"/>
      <c r="D293" s="50">
        <f t="shared" si="18"/>
        <v>0</v>
      </c>
      <c r="E293" s="50">
        <f t="shared" si="19"/>
        <v>0</v>
      </c>
      <c r="F293" s="50">
        <f t="shared" si="20"/>
        <v>0</v>
      </c>
    </row>
    <row r="294" spans="1:6" x14ac:dyDescent="0.45">
      <c r="A294" s="7" t="s">
        <v>25</v>
      </c>
      <c r="B294" s="50"/>
      <c r="C294" s="66"/>
      <c r="D294" s="50">
        <f t="shared" si="18"/>
        <v>0</v>
      </c>
      <c r="E294" s="50">
        <f t="shared" si="19"/>
        <v>0</v>
      </c>
      <c r="F294" s="50">
        <f t="shared" si="20"/>
        <v>0</v>
      </c>
    </row>
    <row r="295" spans="1:6" x14ac:dyDescent="0.45">
      <c r="A295" s="7" t="s">
        <v>10</v>
      </c>
      <c r="B295" s="50"/>
      <c r="C295" s="66"/>
      <c r="D295" s="50">
        <f t="shared" si="18"/>
        <v>0</v>
      </c>
      <c r="E295" s="50">
        <f t="shared" si="19"/>
        <v>0</v>
      </c>
      <c r="F295" s="50">
        <f t="shared" si="20"/>
        <v>0</v>
      </c>
    </row>
    <row r="296" spans="1:6" x14ac:dyDescent="0.45">
      <c r="A296" s="7" t="s">
        <v>11</v>
      </c>
      <c r="B296" s="50"/>
      <c r="C296" s="66"/>
      <c r="D296" s="50">
        <f t="shared" si="18"/>
        <v>0</v>
      </c>
      <c r="E296" s="50">
        <f t="shared" si="19"/>
        <v>0</v>
      </c>
      <c r="F296" s="50">
        <f t="shared" si="20"/>
        <v>0</v>
      </c>
    </row>
    <row r="297" spans="1:6" x14ac:dyDescent="0.45">
      <c r="A297" s="2" t="s">
        <v>18</v>
      </c>
      <c r="B297" s="25"/>
      <c r="C297" s="25"/>
      <c r="D297" s="25"/>
      <c r="E297" s="25"/>
      <c r="F297" s="25"/>
    </row>
    <row r="298" spans="1:6" x14ac:dyDescent="0.45">
      <c r="A298" s="13" t="s">
        <v>41</v>
      </c>
      <c r="B298" s="55"/>
      <c r="C298" s="69">
        <f>C299+C309+C319+C329+C338</f>
        <v>512856.476456</v>
      </c>
      <c r="D298" s="55">
        <f>C298/24</f>
        <v>21369.019852333335</v>
      </c>
      <c r="E298" s="55">
        <f>C298/10.65</f>
        <v>48155.537695399056</v>
      </c>
      <c r="F298" s="55">
        <f>E298/24</f>
        <v>2006.480737308294</v>
      </c>
    </row>
    <row r="299" spans="1:6" x14ac:dyDescent="0.45">
      <c r="A299" s="4" t="s">
        <v>37</v>
      </c>
      <c r="B299" s="49"/>
      <c r="C299" s="64">
        <f>SUM(C300:C302)</f>
        <v>344300</v>
      </c>
      <c r="D299" s="49">
        <f t="shared" ref="D299:D345" si="21">C299/24</f>
        <v>14345.833333333334</v>
      </c>
      <c r="E299" s="49">
        <f t="shared" ref="E299:E345" si="22">C299/10.65</f>
        <v>32328.638497652581</v>
      </c>
      <c r="F299" s="49">
        <f t="shared" ref="F299:F345" si="23">E299/24</f>
        <v>1347.0266040688575</v>
      </c>
    </row>
    <row r="300" spans="1:6" s="14" customFormat="1" x14ac:dyDescent="0.45">
      <c r="A300" s="5" t="s">
        <v>42</v>
      </c>
      <c r="B300" s="51"/>
      <c r="C300" s="65">
        <v>275000</v>
      </c>
      <c r="D300" s="50">
        <f t="shared" si="21"/>
        <v>11458.333333333334</v>
      </c>
      <c r="E300" s="50">
        <f t="shared" si="22"/>
        <v>25821.596244131455</v>
      </c>
      <c r="F300" s="50">
        <f t="shared" si="23"/>
        <v>1075.8998435054773</v>
      </c>
    </row>
    <row r="301" spans="1:6" s="15" customFormat="1" x14ac:dyDescent="0.45">
      <c r="A301" s="8" t="s">
        <v>28</v>
      </c>
      <c r="B301" s="52"/>
      <c r="C301" s="66">
        <v>300</v>
      </c>
      <c r="D301" s="50">
        <f t="shared" si="21"/>
        <v>12.5</v>
      </c>
      <c r="E301" s="50">
        <f t="shared" si="22"/>
        <v>28.16901408450704</v>
      </c>
      <c r="F301" s="50">
        <f t="shared" si="23"/>
        <v>1.1737089201877933</v>
      </c>
    </row>
    <row r="302" spans="1:6" s="17" customFormat="1" x14ac:dyDescent="0.45">
      <c r="A302" s="16" t="s">
        <v>43</v>
      </c>
      <c r="B302" s="53"/>
      <c r="C302" s="66">
        <f>SUM(C303:C308)</f>
        <v>69000</v>
      </c>
      <c r="D302" s="50">
        <f t="shared" si="21"/>
        <v>2875</v>
      </c>
      <c r="E302" s="50">
        <f t="shared" si="22"/>
        <v>6478.8732394366198</v>
      </c>
      <c r="F302" s="50">
        <f t="shared" si="23"/>
        <v>269.95305164319251</v>
      </c>
    </row>
    <row r="303" spans="1:6" x14ac:dyDescent="0.45">
      <c r="A303" s="7" t="s">
        <v>6</v>
      </c>
      <c r="B303" s="56">
        <v>78889</v>
      </c>
      <c r="C303" s="66">
        <v>69000</v>
      </c>
      <c r="D303" s="50">
        <f t="shared" si="21"/>
        <v>2875</v>
      </c>
      <c r="E303" s="50">
        <f t="shared" si="22"/>
        <v>6478.8732394366198</v>
      </c>
      <c r="F303" s="50">
        <f t="shared" si="23"/>
        <v>269.95305164319251</v>
      </c>
    </row>
    <row r="304" spans="1:6" x14ac:dyDescent="0.45">
      <c r="A304" s="7" t="s">
        <v>7</v>
      </c>
      <c r="B304" s="56">
        <v>44639</v>
      </c>
      <c r="C304" s="66">
        <v>0</v>
      </c>
      <c r="D304" s="50">
        <f t="shared" si="21"/>
        <v>0</v>
      </c>
      <c r="E304" s="50">
        <f t="shared" si="22"/>
        <v>0</v>
      </c>
      <c r="F304" s="50">
        <f t="shared" si="23"/>
        <v>0</v>
      </c>
    </row>
    <row r="305" spans="1:6" x14ac:dyDescent="0.45">
      <c r="A305" s="7" t="s">
        <v>24</v>
      </c>
      <c r="B305" s="56">
        <v>64836</v>
      </c>
      <c r="C305" s="66">
        <v>0</v>
      </c>
      <c r="D305" s="50">
        <f t="shared" si="21"/>
        <v>0</v>
      </c>
      <c r="E305" s="50">
        <f t="shared" si="22"/>
        <v>0</v>
      </c>
      <c r="F305" s="50">
        <f t="shared" si="23"/>
        <v>0</v>
      </c>
    </row>
    <row r="306" spans="1:6" x14ac:dyDescent="0.45">
      <c r="A306" s="7" t="s">
        <v>8</v>
      </c>
      <c r="B306" s="56">
        <v>0</v>
      </c>
      <c r="C306" s="66">
        <v>0</v>
      </c>
      <c r="D306" s="50">
        <f t="shared" si="21"/>
        <v>0</v>
      </c>
      <c r="E306" s="50">
        <f t="shared" si="22"/>
        <v>0</v>
      </c>
      <c r="F306" s="50">
        <f t="shared" si="23"/>
        <v>0</v>
      </c>
    </row>
    <row r="307" spans="1:6" x14ac:dyDescent="0.45">
      <c r="A307" s="7" t="s">
        <v>10</v>
      </c>
      <c r="B307" s="56">
        <v>122722</v>
      </c>
      <c r="C307" s="66">
        <v>0</v>
      </c>
      <c r="D307" s="50">
        <f t="shared" si="21"/>
        <v>0</v>
      </c>
      <c r="E307" s="50">
        <f t="shared" si="22"/>
        <v>0</v>
      </c>
      <c r="F307" s="50">
        <f t="shared" si="23"/>
        <v>0</v>
      </c>
    </row>
    <row r="308" spans="1:6" x14ac:dyDescent="0.45">
      <c r="A308" s="7" t="s">
        <v>11</v>
      </c>
      <c r="B308" s="56">
        <v>187857</v>
      </c>
      <c r="C308" s="66">
        <v>0</v>
      </c>
      <c r="D308" s="50">
        <f t="shared" si="21"/>
        <v>0</v>
      </c>
      <c r="E308" s="50">
        <f t="shared" si="22"/>
        <v>0</v>
      </c>
      <c r="F308" s="50">
        <f t="shared" si="23"/>
        <v>0</v>
      </c>
    </row>
    <row r="309" spans="1:6" x14ac:dyDescent="0.45">
      <c r="A309" s="4" t="s">
        <v>35</v>
      </c>
      <c r="B309" s="49"/>
      <c r="C309" s="64">
        <f>SUM(C310:C312)</f>
        <v>21800</v>
      </c>
      <c r="D309" s="49">
        <f t="shared" si="21"/>
        <v>908.33333333333337</v>
      </c>
      <c r="E309" s="49">
        <f t="shared" si="22"/>
        <v>2046.9483568075116</v>
      </c>
      <c r="F309" s="49">
        <f t="shared" si="23"/>
        <v>85.289514866979644</v>
      </c>
    </row>
    <row r="310" spans="1:6" s="14" customFormat="1" x14ac:dyDescent="0.45">
      <c r="A310" s="5" t="s">
        <v>42</v>
      </c>
      <c r="B310" s="51"/>
      <c r="C310" s="65">
        <v>5000</v>
      </c>
      <c r="D310" s="50">
        <f t="shared" si="21"/>
        <v>208.33333333333334</v>
      </c>
      <c r="E310" s="50">
        <f t="shared" si="22"/>
        <v>469.48356807511738</v>
      </c>
      <c r="F310" s="50">
        <f t="shared" si="23"/>
        <v>19.561815336463223</v>
      </c>
    </row>
    <row r="311" spans="1:6" s="15" customFormat="1" x14ac:dyDescent="0.45">
      <c r="A311" s="8" t="s">
        <v>28</v>
      </c>
      <c r="B311" s="52"/>
      <c r="C311" s="65">
        <v>7000</v>
      </c>
      <c r="D311" s="50">
        <f t="shared" si="21"/>
        <v>291.66666666666669</v>
      </c>
      <c r="E311" s="50">
        <f t="shared" si="22"/>
        <v>657.27699530516429</v>
      </c>
      <c r="F311" s="50">
        <f t="shared" si="23"/>
        <v>27.386541471048513</v>
      </c>
    </row>
    <row r="312" spans="1:6" s="17" customFormat="1" x14ac:dyDescent="0.45">
      <c r="A312" s="16" t="s">
        <v>43</v>
      </c>
      <c r="B312" s="53"/>
      <c r="C312" s="72">
        <f>SUM(C313:C318)</f>
        <v>9800</v>
      </c>
      <c r="D312" s="50">
        <f t="shared" si="21"/>
        <v>408.33333333333331</v>
      </c>
      <c r="E312" s="50">
        <f t="shared" si="22"/>
        <v>920.18779342722996</v>
      </c>
      <c r="F312" s="50">
        <f t="shared" si="23"/>
        <v>38.341158059467915</v>
      </c>
    </row>
    <row r="313" spans="1:6" x14ac:dyDescent="0.45">
      <c r="A313" s="7" t="s">
        <v>6</v>
      </c>
      <c r="B313" s="50"/>
      <c r="C313" s="61">
        <v>9800</v>
      </c>
      <c r="D313" s="50">
        <f t="shared" si="21"/>
        <v>408.33333333333331</v>
      </c>
      <c r="E313" s="50">
        <f t="shared" si="22"/>
        <v>920.18779342722996</v>
      </c>
      <c r="F313" s="50">
        <f t="shared" si="23"/>
        <v>38.341158059467915</v>
      </c>
    </row>
    <row r="314" spans="1:6" x14ac:dyDescent="0.45">
      <c r="A314" s="7" t="s">
        <v>7</v>
      </c>
      <c r="B314" s="50"/>
      <c r="C314" s="66">
        <v>0</v>
      </c>
      <c r="D314" s="50">
        <f t="shared" si="21"/>
        <v>0</v>
      </c>
      <c r="E314" s="50">
        <f t="shared" si="22"/>
        <v>0</v>
      </c>
      <c r="F314" s="50">
        <f t="shared" si="23"/>
        <v>0</v>
      </c>
    </row>
    <row r="315" spans="1:6" x14ac:dyDescent="0.45">
      <c r="A315" s="7" t="s">
        <v>24</v>
      </c>
      <c r="B315" s="50"/>
      <c r="C315" s="66">
        <v>0</v>
      </c>
      <c r="D315" s="50">
        <f t="shared" si="21"/>
        <v>0</v>
      </c>
      <c r="E315" s="50">
        <f t="shared" si="22"/>
        <v>0</v>
      </c>
      <c r="F315" s="50">
        <f t="shared" si="23"/>
        <v>0</v>
      </c>
    </row>
    <row r="316" spans="1:6" x14ac:dyDescent="0.45">
      <c r="A316" s="7" t="s">
        <v>8</v>
      </c>
      <c r="B316" s="50"/>
      <c r="C316" s="66">
        <v>0</v>
      </c>
      <c r="D316" s="50">
        <f t="shared" si="21"/>
        <v>0</v>
      </c>
      <c r="E316" s="50">
        <f t="shared" si="22"/>
        <v>0</v>
      </c>
      <c r="F316" s="50">
        <f t="shared" si="23"/>
        <v>0</v>
      </c>
    </row>
    <row r="317" spans="1:6" x14ac:dyDescent="0.45">
      <c r="A317" s="7" t="s">
        <v>10</v>
      </c>
      <c r="B317" s="50"/>
      <c r="C317" s="66">
        <v>0</v>
      </c>
      <c r="D317" s="50">
        <f t="shared" si="21"/>
        <v>0</v>
      </c>
      <c r="E317" s="50">
        <f t="shared" si="22"/>
        <v>0</v>
      </c>
      <c r="F317" s="50">
        <f t="shared" si="23"/>
        <v>0</v>
      </c>
    </row>
    <row r="318" spans="1:6" x14ac:dyDescent="0.45">
      <c r="A318" s="7" t="s">
        <v>11</v>
      </c>
      <c r="B318" s="50"/>
      <c r="C318" s="66">
        <v>0</v>
      </c>
      <c r="D318" s="50">
        <f t="shared" si="21"/>
        <v>0</v>
      </c>
      <c r="E318" s="50">
        <f t="shared" si="22"/>
        <v>0</v>
      </c>
      <c r="F318" s="50">
        <f t="shared" si="23"/>
        <v>0</v>
      </c>
    </row>
    <row r="319" spans="1:6" x14ac:dyDescent="0.45">
      <c r="A319" s="4" t="s">
        <v>38</v>
      </c>
      <c r="B319" s="49"/>
      <c r="C319" s="64">
        <f>SUM(C320:C322)</f>
        <v>145800</v>
      </c>
      <c r="D319" s="49">
        <f t="shared" si="21"/>
        <v>6075</v>
      </c>
      <c r="E319" s="49">
        <f t="shared" si="22"/>
        <v>13690.140845070422</v>
      </c>
      <c r="F319" s="49">
        <f t="shared" si="23"/>
        <v>570.42253521126759</v>
      </c>
    </row>
    <row r="320" spans="1:6" x14ac:dyDescent="0.45">
      <c r="A320" s="57" t="s">
        <v>42</v>
      </c>
      <c r="B320" s="50"/>
      <c r="C320" s="65">
        <v>57300</v>
      </c>
      <c r="D320" s="50">
        <f t="shared" si="21"/>
        <v>2387.5</v>
      </c>
      <c r="E320" s="50">
        <f t="shared" si="22"/>
        <v>5380.2816901408451</v>
      </c>
      <c r="F320" s="50">
        <f t="shared" si="23"/>
        <v>224.17840375586854</v>
      </c>
    </row>
    <row r="321" spans="1:6" s="15" customFormat="1" x14ac:dyDescent="0.45">
      <c r="A321" s="8" t="s">
        <v>28</v>
      </c>
      <c r="B321" s="52"/>
      <c r="C321" s="65">
        <v>77500</v>
      </c>
      <c r="D321" s="50">
        <f t="shared" si="21"/>
        <v>3229.1666666666665</v>
      </c>
      <c r="E321" s="50">
        <f t="shared" si="22"/>
        <v>7276.9953051643188</v>
      </c>
      <c r="F321" s="50">
        <f t="shared" si="23"/>
        <v>303.20813771517993</v>
      </c>
    </row>
    <row r="322" spans="1:6" s="17" customFormat="1" x14ac:dyDescent="0.45">
      <c r="A322" s="16" t="s">
        <v>43</v>
      </c>
      <c r="B322" s="53"/>
      <c r="C322" s="65">
        <f>SUM(C323:C328)</f>
        <v>11000</v>
      </c>
      <c r="D322" s="50">
        <f t="shared" si="21"/>
        <v>458.33333333333331</v>
      </c>
      <c r="E322" s="50">
        <f t="shared" si="22"/>
        <v>1032.8638497652582</v>
      </c>
      <c r="F322" s="50">
        <f t="shared" si="23"/>
        <v>43.035993740219091</v>
      </c>
    </row>
    <row r="323" spans="1:6" x14ac:dyDescent="0.45">
      <c r="A323" s="7" t="s">
        <v>6</v>
      </c>
      <c r="B323" s="50"/>
      <c r="C323" s="65">
        <v>0</v>
      </c>
      <c r="D323" s="50">
        <f t="shared" si="21"/>
        <v>0</v>
      </c>
      <c r="E323" s="50">
        <f t="shared" si="22"/>
        <v>0</v>
      </c>
      <c r="F323" s="50">
        <f t="shared" si="23"/>
        <v>0</v>
      </c>
    </row>
    <row r="324" spans="1:6" x14ac:dyDescent="0.45">
      <c r="A324" s="7" t="s">
        <v>7</v>
      </c>
      <c r="B324" s="50"/>
      <c r="C324" s="65">
        <v>0</v>
      </c>
      <c r="D324" s="50">
        <f t="shared" si="21"/>
        <v>0</v>
      </c>
      <c r="E324" s="50">
        <f t="shared" si="22"/>
        <v>0</v>
      </c>
      <c r="F324" s="50">
        <f t="shared" si="23"/>
        <v>0</v>
      </c>
    </row>
    <row r="325" spans="1:6" x14ac:dyDescent="0.45">
      <c r="A325" s="7" t="s">
        <v>24</v>
      </c>
      <c r="B325" s="50"/>
      <c r="C325" s="65">
        <v>8000</v>
      </c>
      <c r="D325" s="50">
        <f t="shared" si="21"/>
        <v>333.33333333333331</v>
      </c>
      <c r="E325" s="50">
        <f t="shared" si="22"/>
        <v>751.17370892018778</v>
      </c>
      <c r="F325" s="50">
        <f t="shared" si="23"/>
        <v>31.298904538341159</v>
      </c>
    </row>
    <row r="326" spans="1:6" x14ac:dyDescent="0.45">
      <c r="A326" s="7" t="s">
        <v>8</v>
      </c>
      <c r="B326" s="50"/>
      <c r="C326" s="65">
        <v>0</v>
      </c>
      <c r="D326" s="50">
        <f t="shared" si="21"/>
        <v>0</v>
      </c>
      <c r="E326" s="50">
        <f t="shared" si="22"/>
        <v>0</v>
      </c>
      <c r="F326" s="50">
        <f t="shared" si="23"/>
        <v>0</v>
      </c>
    </row>
    <row r="327" spans="1:6" x14ac:dyDescent="0.45">
      <c r="A327" s="7" t="s">
        <v>10</v>
      </c>
      <c r="B327" s="50"/>
      <c r="C327" s="66">
        <v>3000</v>
      </c>
      <c r="D327" s="50">
        <f t="shared" si="21"/>
        <v>125</v>
      </c>
      <c r="E327" s="50">
        <f t="shared" si="22"/>
        <v>281.6901408450704</v>
      </c>
      <c r="F327" s="50">
        <f t="shared" si="23"/>
        <v>11.737089201877934</v>
      </c>
    </row>
    <row r="328" spans="1:6" x14ac:dyDescent="0.45">
      <c r="A328" s="7" t="s">
        <v>11</v>
      </c>
      <c r="B328" s="50"/>
      <c r="C328" s="66">
        <v>0</v>
      </c>
      <c r="D328" s="50">
        <f t="shared" si="21"/>
        <v>0</v>
      </c>
      <c r="E328" s="50">
        <f t="shared" si="22"/>
        <v>0</v>
      </c>
      <c r="F328" s="50">
        <f t="shared" si="23"/>
        <v>0</v>
      </c>
    </row>
    <row r="329" spans="1:6" x14ac:dyDescent="0.45">
      <c r="A329" s="4" t="s">
        <v>39</v>
      </c>
      <c r="B329" s="54"/>
      <c r="C329" s="68">
        <f>C330+C332+C331</f>
        <v>956.47645599999998</v>
      </c>
      <c r="D329" s="49">
        <f t="shared" si="21"/>
        <v>39.853185666666668</v>
      </c>
      <c r="E329" s="49">
        <f t="shared" si="22"/>
        <v>89.80999586854459</v>
      </c>
      <c r="F329" s="49">
        <f t="shared" si="23"/>
        <v>3.7420831611893579</v>
      </c>
    </row>
    <row r="330" spans="1:6" x14ac:dyDescent="0.45">
      <c r="A330" s="5" t="s">
        <v>42</v>
      </c>
      <c r="B330" s="50"/>
      <c r="C330" s="66">
        <v>132.39700999999999</v>
      </c>
      <c r="D330" s="50">
        <f t="shared" si="21"/>
        <v>5.5165420833333334</v>
      </c>
      <c r="E330" s="50">
        <f t="shared" si="22"/>
        <v>12.431644131455398</v>
      </c>
      <c r="F330" s="50">
        <f t="shared" si="23"/>
        <v>0.51798517214397488</v>
      </c>
    </row>
    <row r="331" spans="1:6" x14ac:dyDescent="0.45">
      <c r="A331" s="42" t="s">
        <v>28</v>
      </c>
      <c r="B331" s="50"/>
      <c r="C331" s="66">
        <v>109.993334</v>
      </c>
      <c r="D331" s="50">
        <f t="shared" si="21"/>
        <v>4.5830555833333335</v>
      </c>
      <c r="E331" s="50">
        <f t="shared" si="22"/>
        <v>10.328012582159625</v>
      </c>
      <c r="F331" s="50">
        <f t="shared" si="23"/>
        <v>0.43033385758998438</v>
      </c>
    </row>
    <row r="332" spans="1:6" x14ac:dyDescent="0.45">
      <c r="A332" s="16" t="s">
        <v>43</v>
      </c>
      <c r="B332" s="50"/>
      <c r="C332" s="66">
        <f>SUM(C333:C337)</f>
        <v>714.08611199999996</v>
      </c>
      <c r="D332" s="50">
        <f t="shared" si="21"/>
        <v>29.753587999999997</v>
      </c>
      <c r="E332" s="50">
        <f t="shared" si="22"/>
        <v>67.050339154929574</v>
      </c>
      <c r="F332" s="50">
        <f t="shared" si="23"/>
        <v>2.7937641314553989</v>
      </c>
    </row>
    <row r="333" spans="1:6" x14ac:dyDescent="0.45">
      <c r="A333" s="7" t="s">
        <v>6</v>
      </c>
      <c r="B333" s="50"/>
      <c r="C333" s="66"/>
      <c r="D333" s="50">
        <f t="shared" si="21"/>
        <v>0</v>
      </c>
      <c r="E333" s="50">
        <f t="shared" si="22"/>
        <v>0</v>
      </c>
      <c r="F333" s="50">
        <f t="shared" si="23"/>
        <v>0</v>
      </c>
    </row>
    <row r="334" spans="1:6" x14ac:dyDescent="0.45">
      <c r="A334" s="7" t="s">
        <v>7</v>
      </c>
      <c r="B334" s="50"/>
      <c r="C334" s="66"/>
      <c r="D334" s="50">
        <f t="shared" si="21"/>
        <v>0</v>
      </c>
      <c r="E334" s="50">
        <f t="shared" si="22"/>
        <v>0</v>
      </c>
      <c r="F334" s="50">
        <f t="shared" si="23"/>
        <v>0</v>
      </c>
    </row>
    <row r="335" spans="1:6" x14ac:dyDescent="0.45">
      <c r="A335" s="7" t="s">
        <v>25</v>
      </c>
      <c r="B335" s="50"/>
      <c r="C335" s="66">
        <v>714.08611199999996</v>
      </c>
      <c r="D335" s="50">
        <f t="shared" si="21"/>
        <v>29.753587999999997</v>
      </c>
      <c r="E335" s="50">
        <f t="shared" si="22"/>
        <v>67.050339154929574</v>
      </c>
      <c r="F335" s="50">
        <f t="shared" si="23"/>
        <v>2.7937641314553989</v>
      </c>
    </row>
    <row r="336" spans="1:6" x14ac:dyDescent="0.45">
      <c r="A336" s="7" t="s">
        <v>10</v>
      </c>
      <c r="B336" s="50"/>
      <c r="C336" s="66"/>
      <c r="D336" s="50">
        <f t="shared" si="21"/>
        <v>0</v>
      </c>
      <c r="E336" s="50">
        <f t="shared" si="22"/>
        <v>0</v>
      </c>
      <c r="F336" s="50">
        <f t="shared" si="23"/>
        <v>0</v>
      </c>
    </row>
    <row r="337" spans="1:6" x14ac:dyDescent="0.45">
      <c r="A337" s="7" t="s">
        <v>11</v>
      </c>
      <c r="B337" s="50"/>
      <c r="C337" s="66"/>
      <c r="D337" s="50">
        <f t="shared" si="21"/>
        <v>0</v>
      </c>
      <c r="E337" s="50">
        <f t="shared" si="22"/>
        <v>0</v>
      </c>
      <c r="F337" s="50">
        <f t="shared" si="23"/>
        <v>0</v>
      </c>
    </row>
    <row r="338" spans="1:6" x14ac:dyDescent="0.45">
      <c r="A338" s="4" t="s">
        <v>40</v>
      </c>
      <c r="B338" s="54"/>
      <c r="C338" s="68">
        <f>C339+C340</f>
        <v>0</v>
      </c>
      <c r="D338" s="49">
        <f t="shared" si="21"/>
        <v>0</v>
      </c>
      <c r="E338" s="49">
        <f t="shared" si="22"/>
        <v>0</v>
      </c>
      <c r="F338" s="49">
        <f t="shared" si="23"/>
        <v>0</v>
      </c>
    </row>
    <row r="339" spans="1:6" x14ac:dyDescent="0.45">
      <c r="A339" s="5" t="s">
        <v>42</v>
      </c>
      <c r="B339" s="50"/>
      <c r="C339" s="66"/>
      <c r="D339" s="50">
        <f t="shared" si="21"/>
        <v>0</v>
      </c>
      <c r="E339" s="50">
        <f t="shared" si="22"/>
        <v>0</v>
      </c>
      <c r="F339" s="50">
        <f t="shared" si="23"/>
        <v>0</v>
      </c>
    </row>
    <row r="340" spans="1:6" x14ac:dyDescent="0.45">
      <c r="A340" s="16" t="s">
        <v>43</v>
      </c>
      <c r="B340" s="50"/>
      <c r="C340" s="66">
        <f>SUM(C341:C345)</f>
        <v>0</v>
      </c>
      <c r="D340" s="50">
        <f t="shared" si="21"/>
        <v>0</v>
      </c>
      <c r="E340" s="50">
        <f t="shared" si="22"/>
        <v>0</v>
      </c>
      <c r="F340" s="50">
        <f t="shared" si="23"/>
        <v>0</v>
      </c>
    </row>
    <row r="341" spans="1:6" x14ac:dyDescent="0.45">
      <c r="A341" s="7" t="s">
        <v>6</v>
      </c>
      <c r="B341" s="50"/>
      <c r="C341" s="66"/>
      <c r="D341" s="50">
        <f t="shared" si="21"/>
        <v>0</v>
      </c>
      <c r="E341" s="50">
        <f t="shared" si="22"/>
        <v>0</v>
      </c>
      <c r="F341" s="50">
        <f t="shared" si="23"/>
        <v>0</v>
      </c>
    </row>
    <row r="342" spans="1:6" x14ac:dyDescent="0.45">
      <c r="A342" s="7" t="s">
        <v>7</v>
      </c>
      <c r="B342" s="50"/>
      <c r="C342" s="66"/>
      <c r="D342" s="50">
        <f t="shared" si="21"/>
        <v>0</v>
      </c>
      <c r="E342" s="50">
        <f t="shared" si="22"/>
        <v>0</v>
      </c>
      <c r="F342" s="50">
        <f t="shared" si="23"/>
        <v>0</v>
      </c>
    </row>
    <row r="343" spans="1:6" x14ac:dyDescent="0.45">
      <c r="A343" s="7" t="s">
        <v>25</v>
      </c>
      <c r="B343" s="50"/>
      <c r="C343" s="66"/>
      <c r="D343" s="50">
        <f t="shared" si="21"/>
        <v>0</v>
      </c>
      <c r="E343" s="50">
        <f t="shared" si="22"/>
        <v>0</v>
      </c>
      <c r="F343" s="50">
        <f t="shared" si="23"/>
        <v>0</v>
      </c>
    </row>
    <row r="344" spans="1:6" x14ac:dyDescent="0.45">
      <c r="A344" s="7" t="s">
        <v>10</v>
      </c>
      <c r="B344" s="50"/>
      <c r="C344" s="66"/>
      <c r="D344" s="50">
        <f t="shared" si="21"/>
        <v>0</v>
      </c>
      <c r="E344" s="50">
        <f t="shared" si="22"/>
        <v>0</v>
      </c>
      <c r="F344" s="50">
        <f t="shared" si="23"/>
        <v>0</v>
      </c>
    </row>
    <row r="345" spans="1:6" x14ac:dyDescent="0.45">
      <c r="A345" s="7" t="s">
        <v>11</v>
      </c>
      <c r="B345" s="50"/>
      <c r="C345" s="66"/>
      <c r="D345" s="50">
        <f t="shared" si="21"/>
        <v>0</v>
      </c>
      <c r="E345" s="50">
        <f t="shared" si="22"/>
        <v>0</v>
      </c>
      <c r="F345" s="50">
        <f t="shared" si="23"/>
        <v>0</v>
      </c>
    </row>
    <row r="346" spans="1:6" x14ac:dyDescent="0.45">
      <c r="A346" s="2" t="s">
        <v>19</v>
      </c>
      <c r="B346" s="25"/>
      <c r="C346" s="25"/>
      <c r="D346" s="25"/>
      <c r="E346" s="25"/>
      <c r="F346" s="25"/>
    </row>
    <row r="347" spans="1:6" x14ac:dyDescent="0.45">
      <c r="A347" s="13" t="s">
        <v>41</v>
      </c>
      <c r="B347" s="55"/>
      <c r="C347" s="69">
        <f>C348+C358+C368+C378+C387</f>
        <v>510799.75353699998</v>
      </c>
      <c r="D347" s="55">
        <f>C347/24</f>
        <v>21283.323064041666</v>
      </c>
      <c r="E347" s="55">
        <f>C347/10.65</f>
        <v>47962.418172488258</v>
      </c>
      <c r="F347" s="55">
        <f>E347/24</f>
        <v>1998.4340905203442</v>
      </c>
    </row>
    <row r="348" spans="1:6" x14ac:dyDescent="0.45">
      <c r="A348" s="4" t="s">
        <v>37</v>
      </c>
      <c r="B348" s="49"/>
      <c r="C348" s="64">
        <f>SUM(C349:C351)</f>
        <v>344300</v>
      </c>
      <c r="D348" s="49">
        <f t="shared" ref="D348:D394" si="24">C348/24</f>
        <v>14345.833333333334</v>
      </c>
      <c r="E348" s="49">
        <f t="shared" ref="E348:E394" si="25">C348/10.65</f>
        <v>32328.638497652581</v>
      </c>
      <c r="F348" s="49">
        <f t="shared" ref="F348:F394" si="26">E348/24</f>
        <v>1347.0266040688575</v>
      </c>
    </row>
    <row r="349" spans="1:6" s="14" customFormat="1" x14ac:dyDescent="0.45">
      <c r="A349" s="5" t="s">
        <v>42</v>
      </c>
      <c r="B349" s="51"/>
      <c r="C349" s="65">
        <v>275000</v>
      </c>
      <c r="D349" s="50">
        <f t="shared" si="24"/>
        <v>11458.333333333334</v>
      </c>
      <c r="E349" s="50">
        <f t="shared" si="25"/>
        <v>25821.596244131455</v>
      </c>
      <c r="F349" s="50">
        <f t="shared" si="26"/>
        <v>1075.8998435054773</v>
      </c>
    </row>
    <row r="350" spans="1:6" s="15" customFormat="1" x14ac:dyDescent="0.45">
      <c r="A350" s="8" t="s">
        <v>28</v>
      </c>
      <c r="B350" s="52"/>
      <c r="C350" s="66">
        <v>300</v>
      </c>
      <c r="D350" s="50">
        <f t="shared" si="24"/>
        <v>12.5</v>
      </c>
      <c r="E350" s="50">
        <f t="shared" si="25"/>
        <v>28.16901408450704</v>
      </c>
      <c r="F350" s="50">
        <f t="shared" si="26"/>
        <v>1.1737089201877933</v>
      </c>
    </row>
    <row r="351" spans="1:6" s="17" customFormat="1" x14ac:dyDescent="0.45">
      <c r="A351" s="16" t="s">
        <v>43</v>
      </c>
      <c r="B351" s="53"/>
      <c r="C351" s="66">
        <f>SUM(C352:C357)</f>
        <v>69000</v>
      </c>
      <c r="D351" s="50">
        <f t="shared" si="24"/>
        <v>2875</v>
      </c>
      <c r="E351" s="50">
        <f t="shared" si="25"/>
        <v>6478.8732394366198</v>
      </c>
      <c r="F351" s="50">
        <f t="shared" si="26"/>
        <v>269.95305164319251</v>
      </c>
    </row>
    <row r="352" spans="1:6" x14ac:dyDescent="0.45">
      <c r="A352" s="7" t="s">
        <v>6</v>
      </c>
      <c r="B352" s="56">
        <v>78889</v>
      </c>
      <c r="C352" s="66">
        <v>69000</v>
      </c>
      <c r="D352" s="50">
        <f t="shared" si="24"/>
        <v>2875</v>
      </c>
      <c r="E352" s="50">
        <f t="shared" si="25"/>
        <v>6478.8732394366198</v>
      </c>
      <c r="F352" s="50">
        <f t="shared" si="26"/>
        <v>269.95305164319251</v>
      </c>
    </row>
    <row r="353" spans="1:6" x14ac:dyDescent="0.45">
      <c r="A353" s="7" t="s">
        <v>7</v>
      </c>
      <c r="B353" s="56">
        <v>44639</v>
      </c>
      <c r="C353" s="66">
        <v>0</v>
      </c>
      <c r="D353" s="50">
        <f t="shared" si="24"/>
        <v>0</v>
      </c>
      <c r="E353" s="50">
        <f t="shared" si="25"/>
        <v>0</v>
      </c>
      <c r="F353" s="50">
        <f t="shared" si="26"/>
        <v>0</v>
      </c>
    </row>
    <row r="354" spans="1:6" x14ac:dyDescent="0.45">
      <c r="A354" s="7" t="s">
        <v>24</v>
      </c>
      <c r="B354" s="56">
        <v>64836</v>
      </c>
      <c r="C354" s="66">
        <v>0</v>
      </c>
      <c r="D354" s="50">
        <f t="shared" si="24"/>
        <v>0</v>
      </c>
      <c r="E354" s="50">
        <f t="shared" si="25"/>
        <v>0</v>
      </c>
      <c r="F354" s="50">
        <f t="shared" si="26"/>
        <v>0</v>
      </c>
    </row>
    <row r="355" spans="1:6" x14ac:dyDescent="0.45">
      <c r="A355" s="7" t="s">
        <v>8</v>
      </c>
      <c r="B355" s="56">
        <v>0</v>
      </c>
      <c r="C355" s="66">
        <v>0</v>
      </c>
      <c r="D355" s="50">
        <f t="shared" si="24"/>
        <v>0</v>
      </c>
      <c r="E355" s="50">
        <f t="shared" si="25"/>
        <v>0</v>
      </c>
      <c r="F355" s="50">
        <f t="shared" si="26"/>
        <v>0</v>
      </c>
    </row>
    <row r="356" spans="1:6" x14ac:dyDescent="0.45">
      <c r="A356" s="7" t="s">
        <v>10</v>
      </c>
      <c r="B356" s="56">
        <v>122722</v>
      </c>
      <c r="C356" s="66">
        <v>0</v>
      </c>
      <c r="D356" s="50">
        <f t="shared" si="24"/>
        <v>0</v>
      </c>
      <c r="E356" s="50">
        <f t="shared" si="25"/>
        <v>0</v>
      </c>
      <c r="F356" s="50">
        <f t="shared" si="26"/>
        <v>0</v>
      </c>
    </row>
    <row r="357" spans="1:6" x14ac:dyDescent="0.45">
      <c r="A357" s="7" t="s">
        <v>11</v>
      </c>
      <c r="B357" s="56">
        <v>187857</v>
      </c>
      <c r="C357" s="66">
        <v>0</v>
      </c>
      <c r="D357" s="50">
        <f t="shared" si="24"/>
        <v>0</v>
      </c>
      <c r="E357" s="50">
        <f t="shared" si="25"/>
        <v>0</v>
      </c>
      <c r="F357" s="50">
        <f t="shared" si="26"/>
        <v>0</v>
      </c>
    </row>
    <row r="358" spans="1:6" x14ac:dyDescent="0.45">
      <c r="A358" s="4" t="s">
        <v>35</v>
      </c>
      <c r="B358" s="49"/>
      <c r="C358" s="64">
        <f>SUM(C359:C361)</f>
        <v>21800</v>
      </c>
      <c r="D358" s="49">
        <f t="shared" si="24"/>
        <v>908.33333333333337</v>
      </c>
      <c r="E358" s="49">
        <f t="shared" si="25"/>
        <v>2046.9483568075116</v>
      </c>
      <c r="F358" s="49">
        <f t="shared" si="26"/>
        <v>85.289514866979644</v>
      </c>
    </row>
    <row r="359" spans="1:6" s="14" customFormat="1" x14ac:dyDescent="0.45">
      <c r="A359" s="5" t="s">
        <v>42</v>
      </c>
      <c r="B359" s="51"/>
      <c r="C359" s="65">
        <v>5000</v>
      </c>
      <c r="D359" s="50">
        <f t="shared" si="24"/>
        <v>208.33333333333334</v>
      </c>
      <c r="E359" s="50">
        <f t="shared" si="25"/>
        <v>469.48356807511738</v>
      </c>
      <c r="F359" s="50">
        <f t="shared" si="26"/>
        <v>19.561815336463223</v>
      </c>
    </row>
    <row r="360" spans="1:6" s="15" customFormat="1" x14ac:dyDescent="0.45">
      <c r="A360" s="8" t="s">
        <v>28</v>
      </c>
      <c r="B360" s="52"/>
      <c r="C360" s="65">
        <v>7000</v>
      </c>
      <c r="D360" s="50">
        <f t="shared" si="24"/>
        <v>291.66666666666669</v>
      </c>
      <c r="E360" s="50">
        <f t="shared" si="25"/>
        <v>657.27699530516429</v>
      </c>
      <c r="F360" s="50">
        <f t="shared" si="26"/>
        <v>27.386541471048513</v>
      </c>
    </row>
    <row r="361" spans="1:6" s="17" customFormat="1" x14ac:dyDescent="0.45">
      <c r="A361" s="16" t="s">
        <v>43</v>
      </c>
      <c r="B361" s="53"/>
      <c r="C361" s="72">
        <f>SUM(C362:C367)</f>
        <v>9800</v>
      </c>
      <c r="D361" s="50">
        <f t="shared" si="24"/>
        <v>408.33333333333331</v>
      </c>
      <c r="E361" s="50">
        <f t="shared" si="25"/>
        <v>920.18779342722996</v>
      </c>
      <c r="F361" s="50">
        <f t="shared" si="26"/>
        <v>38.341158059467915</v>
      </c>
    </row>
    <row r="362" spans="1:6" x14ac:dyDescent="0.45">
      <c r="A362" s="7" t="s">
        <v>6</v>
      </c>
      <c r="B362" s="50"/>
      <c r="C362" s="61">
        <v>9800</v>
      </c>
      <c r="D362" s="50">
        <f t="shared" si="24"/>
        <v>408.33333333333331</v>
      </c>
      <c r="E362" s="50">
        <f t="shared" si="25"/>
        <v>920.18779342722996</v>
      </c>
      <c r="F362" s="50">
        <f t="shared" si="26"/>
        <v>38.341158059467915</v>
      </c>
    </row>
    <row r="363" spans="1:6" x14ac:dyDescent="0.45">
      <c r="A363" s="7" t="s">
        <v>7</v>
      </c>
      <c r="B363" s="50"/>
      <c r="C363" s="66">
        <v>0</v>
      </c>
      <c r="D363" s="50">
        <f t="shared" si="24"/>
        <v>0</v>
      </c>
      <c r="E363" s="50">
        <f t="shared" si="25"/>
        <v>0</v>
      </c>
      <c r="F363" s="50">
        <f t="shared" si="26"/>
        <v>0</v>
      </c>
    </row>
    <row r="364" spans="1:6" x14ac:dyDescent="0.45">
      <c r="A364" s="7" t="s">
        <v>24</v>
      </c>
      <c r="B364" s="50"/>
      <c r="C364" s="66">
        <v>0</v>
      </c>
      <c r="D364" s="50">
        <f t="shared" si="24"/>
        <v>0</v>
      </c>
      <c r="E364" s="50">
        <f t="shared" si="25"/>
        <v>0</v>
      </c>
      <c r="F364" s="50">
        <f t="shared" si="26"/>
        <v>0</v>
      </c>
    </row>
    <row r="365" spans="1:6" x14ac:dyDescent="0.45">
      <c r="A365" s="7" t="s">
        <v>8</v>
      </c>
      <c r="B365" s="50"/>
      <c r="C365" s="66">
        <v>0</v>
      </c>
      <c r="D365" s="50">
        <f t="shared" si="24"/>
        <v>0</v>
      </c>
      <c r="E365" s="50">
        <f t="shared" si="25"/>
        <v>0</v>
      </c>
      <c r="F365" s="50">
        <f t="shared" si="26"/>
        <v>0</v>
      </c>
    </row>
    <row r="366" spans="1:6" x14ac:dyDescent="0.45">
      <c r="A366" s="7" t="s">
        <v>10</v>
      </c>
      <c r="B366" s="50"/>
      <c r="C366" s="66">
        <v>0</v>
      </c>
      <c r="D366" s="50">
        <f t="shared" si="24"/>
        <v>0</v>
      </c>
      <c r="E366" s="50">
        <f t="shared" si="25"/>
        <v>0</v>
      </c>
      <c r="F366" s="50">
        <f t="shared" si="26"/>
        <v>0</v>
      </c>
    </row>
    <row r="367" spans="1:6" x14ac:dyDescent="0.45">
      <c r="A367" s="7" t="s">
        <v>11</v>
      </c>
      <c r="B367" s="50"/>
      <c r="C367" s="66">
        <v>0</v>
      </c>
      <c r="D367" s="50">
        <f t="shared" si="24"/>
        <v>0</v>
      </c>
      <c r="E367" s="50">
        <f t="shared" si="25"/>
        <v>0</v>
      </c>
      <c r="F367" s="50">
        <f t="shared" si="26"/>
        <v>0</v>
      </c>
    </row>
    <row r="368" spans="1:6" x14ac:dyDescent="0.45">
      <c r="A368" s="4" t="s">
        <v>38</v>
      </c>
      <c r="B368" s="49"/>
      <c r="C368" s="64">
        <f>SUM(C369:C371)</f>
        <v>140100</v>
      </c>
      <c r="D368" s="49">
        <f t="shared" si="24"/>
        <v>5837.5</v>
      </c>
      <c r="E368" s="49">
        <f t="shared" si="25"/>
        <v>13154.929577464789</v>
      </c>
      <c r="F368" s="49">
        <f t="shared" si="26"/>
        <v>548.12206572769958</v>
      </c>
    </row>
    <row r="369" spans="1:6" s="14" customFormat="1" x14ac:dyDescent="0.45">
      <c r="A369" s="5" t="s">
        <v>42</v>
      </c>
      <c r="B369" s="51"/>
      <c r="C369" s="65">
        <f>20200-4600</f>
        <v>15600</v>
      </c>
      <c r="D369" s="50">
        <f t="shared" si="24"/>
        <v>650</v>
      </c>
      <c r="E369" s="50">
        <f t="shared" si="25"/>
        <v>1464.7887323943662</v>
      </c>
      <c r="F369" s="50">
        <f t="shared" si="26"/>
        <v>61.032863849765256</v>
      </c>
    </row>
    <row r="370" spans="1:6" s="15" customFormat="1" x14ac:dyDescent="0.45">
      <c r="A370" s="8" t="s">
        <v>28</v>
      </c>
      <c r="B370" s="52"/>
      <c r="C370" s="65">
        <v>112500</v>
      </c>
      <c r="D370" s="50">
        <f t="shared" si="24"/>
        <v>4687.5</v>
      </c>
      <c r="E370" s="50">
        <f t="shared" si="25"/>
        <v>10563.380281690141</v>
      </c>
      <c r="F370" s="50">
        <f t="shared" si="26"/>
        <v>440.14084507042253</v>
      </c>
    </row>
    <row r="371" spans="1:6" s="17" customFormat="1" x14ac:dyDescent="0.45">
      <c r="A371" s="16" t="s">
        <v>43</v>
      </c>
      <c r="B371" s="53"/>
      <c r="C371" s="65">
        <f>SUM(C372:C377)</f>
        <v>12000</v>
      </c>
      <c r="D371" s="50">
        <f t="shared" si="24"/>
        <v>500</v>
      </c>
      <c r="E371" s="50">
        <f t="shared" si="25"/>
        <v>1126.7605633802816</v>
      </c>
      <c r="F371" s="50">
        <f t="shared" si="26"/>
        <v>46.948356807511736</v>
      </c>
    </row>
    <row r="372" spans="1:6" x14ac:dyDescent="0.45">
      <c r="A372" s="7" t="s">
        <v>6</v>
      </c>
      <c r="B372" s="50"/>
      <c r="C372" s="65">
        <v>0</v>
      </c>
      <c r="D372" s="50">
        <f t="shared" si="24"/>
        <v>0</v>
      </c>
      <c r="E372" s="50">
        <f t="shared" si="25"/>
        <v>0</v>
      </c>
      <c r="F372" s="50">
        <f t="shared" si="26"/>
        <v>0</v>
      </c>
    </row>
    <row r="373" spans="1:6" x14ac:dyDescent="0.45">
      <c r="A373" s="7" t="s">
        <v>7</v>
      </c>
      <c r="B373" s="50"/>
      <c r="C373" s="65">
        <v>0</v>
      </c>
      <c r="D373" s="50">
        <f t="shared" si="24"/>
        <v>0</v>
      </c>
      <c r="E373" s="50">
        <f t="shared" si="25"/>
        <v>0</v>
      </c>
      <c r="F373" s="50">
        <f t="shared" si="26"/>
        <v>0</v>
      </c>
    </row>
    <row r="374" spans="1:6" x14ac:dyDescent="0.45">
      <c r="A374" s="7" t="s">
        <v>24</v>
      </c>
      <c r="B374" s="50"/>
      <c r="C374" s="65">
        <v>9000</v>
      </c>
      <c r="D374" s="50">
        <f t="shared" si="24"/>
        <v>375</v>
      </c>
      <c r="E374" s="50">
        <f t="shared" si="25"/>
        <v>845.07042253521126</v>
      </c>
      <c r="F374" s="50">
        <f t="shared" si="26"/>
        <v>35.2112676056338</v>
      </c>
    </row>
    <row r="375" spans="1:6" x14ac:dyDescent="0.45">
      <c r="A375" s="7" t="s">
        <v>8</v>
      </c>
      <c r="B375" s="50"/>
      <c r="C375" s="65">
        <v>0</v>
      </c>
      <c r="D375" s="50">
        <f t="shared" si="24"/>
        <v>0</v>
      </c>
      <c r="E375" s="50">
        <f t="shared" si="25"/>
        <v>0</v>
      </c>
      <c r="F375" s="50">
        <f t="shared" si="26"/>
        <v>0</v>
      </c>
    </row>
    <row r="376" spans="1:6" x14ac:dyDescent="0.45">
      <c r="A376" s="7" t="s">
        <v>10</v>
      </c>
      <c r="B376" s="50"/>
      <c r="C376" s="66">
        <v>3000</v>
      </c>
      <c r="D376" s="50">
        <f t="shared" si="24"/>
        <v>125</v>
      </c>
      <c r="E376" s="50">
        <f t="shared" si="25"/>
        <v>281.6901408450704</v>
      </c>
      <c r="F376" s="50">
        <f t="shared" si="26"/>
        <v>11.737089201877934</v>
      </c>
    </row>
    <row r="377" spans="1:6" x14ac:dyDescent="0.45">
      <c r="A377" s="7" t="s">
        <v>11</v>
      </c>
      <c r="B377" s="50"/>
      <c r="C377" s="66">
        <v>0</v>
      </c>
      <c r="D377" s="50">
        <f t="shared" si="24"/>
        <v>0</v>
      </c>
      <c r="E377" s="50">
        <f t="shared" si="25"/>
        <v>0</v>
      </c>
      <c r="F377" s="50">
        <f t="shared" si="26"/>
        <v>0</v>
      </c>
    </row>
    <row r="378" spans="1:6" x14ac:dyDescent="0.45">
      <c r="A378" s="4" t="s">
        <v>39</v>
      </c>
      <c r="B378" s="54"/>
      <c r="C378" s="68">
        <f>C379+C381+C380</f>
        <v>4599.7535369999996</v>
      </c>
      <c r="D378" s="49">
        <f t="shared" si="24"/>
        <v>191.65639737499998</v>
      </c>
      <c r="E378" s="49">
        <f t="shared" si="25"/>
        <v>431.9017405633802</v>
      </c>
      <c r="F378" s="49">
        <f t="shared" si="26"/>
        <v>17.995905856807507</v>
      </c>
    </row>
    <row r="379" spans="1:6" x14ac:dyDescent="0.45">
      <c r="A379" s="5" t="s">
        <v>42</v>
      </c>
      <c r="B379" s="50"/>
      <c r="C379" s="66">
        <v>50</v>
      </c>
      <c r="D379" s="50">
        <f t="shared" si="24"/>
        <v>2.0833333333333335</v>
      </c>
      <c r="E379" s="50">
        <f t="shared" si="25"/>
        <v>4.694835680751174</v>
      </c>
      <c r="F379" s="50">
        <f t="shared" si="26"/>
        <v>0.19561815336463226</v>
      </c>
    </row>
    <row r="380" spans="1:6" x14ac:dyDescent="0.45">
      <c r="A380" s="42" t="s">
        <v>28</v>
      </c>
      <c r="B380" s="50"/>
      <c r="C380" s="66">
        <v>193.54838699999999</v>
      </c>
      <c r="D380" s="50">
        <f t="shared" si="24"/>
        <v>8.064516124999999</v>
      </c>
      <c r="E380" s="50">
        <f t="shared" si="25"/>
        <v>18.173557464788733</v>
      </c>
      <c r="F380" s="50">
        <f t="shared" si="26"/>
        <v>0.75723156103286382</v>
      </c>
    </row>
    <row r="381" spans="1:6" x14ac:dyDescent="0.45">
      <c r="A381" s="16" t="s">
        <v>43</v>
      </c>
      <c r="B381" s="50"/>
      <c r="C381" s="66">
        <f>SUM(C382:C386)</f>
        <v>4356.2051499999998</v>
      </c>
      <c r="D381" s="50">
        <f t="shared" si="24"/>
        <v>181.50854791666666</v>
      </c>
      <c r="E381" s="50">
        <f t="shared" si="25"/>
        <v>409.03334741784033</v>
      </c>
      <c r="F381" s="50">
        <f t="shared" si="26"/>
        <v>17.043056142410013</v>
      </c>
    </row>
    <row r="382" spans="1:6" x14ac:dyDescent="0.45">
      <c r="A382" s="7" t="s">
        <v>6</v>
      </c>
      <c r="B382" s="50"/>
      <c r="C382" s="66"/>
      <c r="D382" s="50">
        <f t="shared" si="24"/>
        <v>0</v>
      </c>
      <c r="E382" s="50">
        <f t="shared" si="25"/>
        <v>0</v>
      </c>
      <c r="F382" s="50">
        <f t="shared" si="26"/>
        <v>0</v>
      </c>
    </row>
    <row r="383" spans="1:6" x14ac:dyDescent="0.45">
      <c r="A383" s="7" t="s">
        <v>7</v>
      </c>
      <c r="B383" s="50"/>
      <c r="C383" s="66"/>
      <c r="D383" s="50">
        <f t="shared" si="24"/>
        <v>0</v>
      </c>
      <c r="E383" s="50">
        <f t="shared" si="25"/>
        <v>0</v>
      </c>
      <c r="F383" s="50">
        <f t="shared" si="26"/>
        <v>0</v>
      </c>
    </row>
    <row r="384" spans="1:6" x14ac:dyDescent="0.45">
      <c r="A384" s="7" t="s">
        <v>25</v>
      </c>
      <c r="B384" s="50"/>
      <c r="C384" s="66">
        <v>4356.2051499999998</v>
      </c>
      <c r="D384" s="50">
        <f t="shared" si="24"/>
        <v>181.50854791666666</v>
      </c>
      <c r="E384" s="50">
        <f t="shared" si="25"/>
        <v>409.03334741784033</v>
      </c>
      <c r="F384" s="50">
        <f t="shared" si="26"/>
        <v>17.043056142410013</v>
      </c>
    </row>
    <row r="385" spans="1:6" x14ac:dyDescent="0.45">
      <c r="A385" s="7" t="s">
        <v>10</v>
      </c>
      <c r="B385" s="50"/>
      <c r="C385" s="66"/>
      <c r="D385" s="50">
        <f t="shared" si="24"/>
        <v>0</v>
      </c>
      <c r="E385" s="50">
        <f t="shared" si="25"/>
        <v>0</v>
      </c>
      <c r="F385" s="50">
        <f t="shared" si="26"/>
        <v>0</v>
      </c>
    </row>
    <row r="386" spans="1:6" x14ac:dyDescent="0.45">
      <c r="A386" s="7" t="s">
        <v>11</v>
      </c>
      <c r="B386" s="50"/>
      <c r="C386" s="66"/>
      <c r="D386" s="50">
        <f t="shared" si="24"/>
        <v>0</v>
      </c>
      <c r="E386" s="50">
        <f t="shared" si="25"/>
        <v>0</v>
      </c>
      <c r="F386" s="50">
        <f t="shared" si="26"/>
        <v>0</v>
      </c>
    </row>
    <row r="387" spans="1:6" x14ac:dyDescent="0.45">
      <c r="A387" s="4" t="s">
        <v>40</v>
      </c>
      <c r="B387" s="54"/>
      <c r="C387" s="68">
        <f>C388+C389</f>
        <v>0</v>
      </c>
      <c r="D387" s="49">
        <f t="shared" si="24"/>
        <v>0</v>
      </c>
      <c r="E387" s="49">
        <f t="shared" si="25"/>
        <v>0</v>
      </c>
      <c r="F387" s="49">
        <f t="shared" si="26"/>
        <v>0</v>
      </c>
    </row>
    <row r="388" spans="1:6" x14ac:dyDescent="0.45">
      <c r="A388" s="5" t="s">
        <v>42</v>
      </c>
      <c r="B388" s="50"/>
      <c r="C388" s="66"/>
      <c r="D388" s="50">
        <f t="shared" si="24"/>
        <v>0</v>
      </c>
      <c r="E388" s="50">
        <f t="shared" si="25"/>
        <v>0</v>
      </c>
      <c r="F388" s="50">
        <f t="shared" si="26"/>
        <v>0</v>
      </c>
    </row>
    <row r="389" spans="1:6" x14ac:dyDescent="0.45">
      <c r="A389" s="16" t="s">
        <v>43</v>
      </c>
      <c r="B389" s="50"/>
      <c r="C389" s="66">
        <f>SUM(C390:C394)</f>
        <v>0</v>
      </c>
      <c r="D389" s="50">
        <f t="shared" si="24"/>
        <v>0</v>
      </c>
      <c r="E389" s="50">
        <f t="shared" si="25"/>
        <v>0</v>
      </c>
      <c r="F389" s="50">
        <f t="shared" si="26"/>
        <v>0</v>
      </c>
    </row>
    <row r="390" spans="1:6" x14ac:dyDescent="0.45">
      <c r="A390" s="7" t="s">
        <v>6</v>
      </c>
      <c r="B390" s="50"/>
      <c r="C390" s="66"/>
      <c r="D390" s="50">
        <f t="shared" si="24"/>
        <v>0</v>
      </c>
      <c r="E390" s="50">
        <f t="shared" si="25"/>
        <v>0</v>
      </c>
      <c r="F390" s="50">
        <f t="shared" si="26"/>
        <v>0</v>
      </c>
    </row>
    <row r="391" spans="1:6" x14ac:dyDescent="0.45">
      <c r="A391" s="7" t="s">
        <v>7</v>
      </c>
      <c r="B391" s="50"/>
      <c r="C391" s="66"/>
      <c r="D391" s="50">
        <f t="shared" si="24"/>
        <v>0</v>
      </c>
      <c r="E391" s="50">
        <f t="shared" si="25"/>
        <v>0</v>
      </c>
      <c r="F391" s="50">
        <f t="shared" si="26"/>
        <v>0</v>
      </c>
    </row>
    <row r="392" spans="1:6" x14ac:dyDescent="0.45">
      <c r="A392" s="7" t="s">
        <v>25</v>
      </c>
      <c r="B392" s="50"/>
      <c r="C392" s="66"/>
      <c r="D392" s="50">
        <f t="shared" si="24"/>
        <v>0</v>
      </c>
      <c r="E392" s="50">
        <f t="shared" si="25"/>
        <v>0</v>
      </c>
      <c r="F392" s="50">
        <f t="shared" si="26"/>
        <v>0</v>
      </c>
    </row>
    <row r="393" spans="1:6" x14ac:dyDescent="0.45">
      <c r="A393" s="7" t="s">
        <v>10</v>
      </c>
      <c r="B393" s="50"/>
      <c r="C393" s="66"/>
      <c r="D393" s="50">
        <f t="shared" si="24"/>
        <v>0</v>
      </c>
      <c r="E393" s="50">
        <f t="shared" si="25"/>
        <v>0</v>
      </c>
      <c r="F393" s="50">
        <f t="shared" si="26"/>
        <v>0</v>
      </c>
    </row>
    <row r="394" spans="1:6" x14ac:dyDescent="0.45">
      <c r="A394" s="7" t="s">
        <v>11</v>
      </c>
      <c r="B394" s="50"/>
      <c r="C394" s="66"/>
      <c r="D394" s="50">
        <f t="shared" si="24"/>
        <v>0</v>
      </c>
      <c r="E394" s="50">
        <f t="shared" si="25"/>
        <v>0</v>
      </c>
      <c r="F394" s="50">
        <f t="shared" si="26"/>
        <v>0</v>
      </c>
    </row>
    <row r="395" spans="1:6" x14ac:dyDescent="0.45">
      <c r="A395" s="2" t="s">
        <v>20</v>
      </c>
      <c r="B395" s="25"/>
      <c r="C395" s="73"/>
      <c r="D395" s="25"/>
      <c r="E395" s="25"/>
      <c r="F395" s="25"/>
    </row>
    <row r="396" spans="1:6" x14ac:dyDescent="0.45">
      <c r="A396" s="13" t="s">
        <v>41</v>
      </c>
      <c r="B396" s="55"/>
      <c r="C396" s="69">
        <f>C397+C407+C417+C427+C436</f>
        <v>487184.68915500003</v>
      </c>
      <c r="D396" s="55">
        <f>C396/24</f>
        <v>20299.362048125</v>
      </c>
      <c r="E396" s="55">
        <f>C396/10.65</f>
        <v>45745.041235211269</v>
      </c>
      <c r="F396" s="55">
        <f>E396/24</f>
        <v>1906.0433848004695</v>
      </c>
    </row>
    <row r="397" spans="1:6" x14ac:dyDescent="0.45">
      <c r="A397" s="4" t="s">
        <v>37</v>
      </c>
      <c r="B397" s="49"/>
      <c r="C397" s="64">
        <f>SUM(C398:C400)</f>
        <v>344300</v>
      </c>
      <c r="D397" s="49">
        <f t="shared" ref="D397:D443" si="27">C397/24</f>
        <v>14345.833333333334</v>
      </c>
      <c r="E397" s="49">
        <f t="shared" ref="E397:E443" si="28">C397/10.65</f>
        <v>32328.638497652581</v>
      </c>
      <c r="F397" s="49">
        <f t="shared" ref="F397:F443" si="29">E397/24</f>
        <v>1347.0266040688575</v>
      </c>
    </row>
    <row r="398" spans="1:6" s="14" customFormat="1" x14ac:dyDescent="0.45">
      <c r="A398" s="5" t="s">
        <v>42</v>
      </c>
      <c r="B398" s="51"/>
      <c r="C398" s="65">
        <v>275000</v>
      </c>
      <c r="D398" s="50">
        <f t="shared" si="27"/>
        <v>11458.333333333334</v>
      </c>
      <c r="E398" s="50">
        <f t="shared" si="28"/>
        <v>25821.596244131455</v>
      </c>
      <c r="F398" s="50">
        <f t="shared" si="29"/>
        <v>1075.8998435054773</v>
      </c>
    </row>
    <row r="399" spans="1:6" s="15" customFormat="1" x14ac:dyDescent="0.45">
      <c r="A399" s="8" t="s">
        <v>28</v>
      </c>
      <c r="B399" s="52"/>
      <c r="C399" s="66">
        <v>300</v>
      </c>
      <c r="D399" s="50">
        <f t="shared" si="27"/>
        <v>12.5</v>
      </c>
      <c r="E399" s="50">
        <f t="shared" si="28"/>
        <v>28.16901408450704</v>
      </c>
      <c r="F399" s="50">
        <f t="shared" si="29"/>
        <v>1.1737089201877933</v>
      </c>
    </row>
    <row r="400" spans="1:6" s="17" customFormat="1" x14ac:dyDescent="0.45">
      <c r="A400" s="16" t="s">
        <v>43</v>
      </c>
      <c r="B400" s="53"/>
      <c r="C400" s="66">
        <f>SUM(C401:C406)</f>
        <v>69000</v>
      </c>
      <c r="D400" s="50">
        <f t="shared" si="27"/>
        <v>2875</v>
      </c>
      <c r="E400" s="50">
        <f t="shared" si="28"/>
        <v>6478.8732394366198</v>
      </c>
      <c r="F400" s="50">
        <f t="shared" si="29"/>
        <v>269.95305164319251</v>
      </c>
    </row>
    <row r="401" spans="1:6" x14ac:dyDescent="0.45">
      <c r="A401" s="7" t="s">
        <v>6</v>
      </c>
      <c r="B401" s="56">
        <v>78889</v>
      </c>
      <c r="C401" s="66">
        <v>69000</v>
      </c>
      <c r="D401" s="50">
        <f t="shared" si="27"/>
        <v>2875</v>
      </c>
      <c r="E401" s="50">
        <f t="shared" si="28"/>
        <v>6478.8732394366198</v>
      </c>
      <c r="F401" s="50">
        <f t="shared" si="29"/>
        <v>269.95305164319251</v>
      </c>
    </row>
    <row r="402" spans="1:6" x14ac:dyDescent="0.45">
      <c r="A402" s="7" t="s">
        <v>7</v>
      </c>
      <c r="B402" s="56">
        <v>44639</v>
      </c>
      <c r="C402" s="66">
        <v>0</v>
      </c>
      <c r="D402" s="50">
        <f t="shared" si="27"/>
        <v>0</v>
      </c>
      <c r="E402" s="50">
        <f t="shared" si="28"/>
        <v>0</v>
      </c>
      <c r="F402" s="50">
        <f t="shared" si="29"/>
        <v>0</v>
      </c>
    </row>
    <row r="403" spans="1:6" x14ac:dyDescent="0.45">
      <c r="A403" s="7" t="s">
        <v>24</v>
      </c>
      <c r="B403" s="56">
        <v>64836</v>
      </c>
      <c r="C403" s="66">
        <v>0</v>
      </c>
      <c r="D403" s="50">
        <f t="shared" si="27"/>
        <v>0</v>
      </c>
      <c r="E403" s="50">
        <f t="shared" si="28"/>
        <v>0</v>
      </c>
      <c r="F403" s="50">
        <f t="shared" si="29"/>
        <v>0</v>
      </c>
    </row>
    <row r="404" spans="1:6" x14ac:dyDescent="0.45">
      <c r="A404" s="7" t="s">
        <v>8</v>
      </c>
      <c r="B404" s="56">
        <v>0</v>
      </c>
      <c r="C404" s="66">
        <v>0</v>
      </c>
      <c r="D404" s="50">
        <f t="shared" si="27"/>
        <v>0</v>
      </c>
      <c r="E404" s="50">
        <f t="shared" si="28"/>
        <v>0</v>
      </c>
      <c r="F404" s="50">
        <f t="shared" si="29"/>
        <v>0</v>
      </c>
    </row>
    <row r="405" spans="1:6" x14ac:dyDescent="0.45">
      <c r="A405" s="7" t="s">
        <v>10</v>
      </c>
      <c r="B405" s="56">
        <v>122722</v>
      </c>
      <c r="C405" s="66">
        <v>0</v>
      </c>
      <c r="D405" s="50">
        <f t="shared" si="27"/>
        <v>0</v>
      </c>
      <c r="E405" s="50">
        <f t="shared" si="28"/>
        <v>0</v>
      </c>
      <c r="F405" s="50">
        <f t="shared" si="29"/>
        <v>0</v>
      </c>
    </row>
    <row r="406" spans="1:6" x14ac:dyDescent="0.45">
      <c r="A406" s="7" t="s">
        <v>11</v>
      </c>
      <c r="B406" s="56">
        <v>187857</v>
      </c>
      <c r="C406" s="66">
        <v>0</v>
      </c>
      <c r="D406" s="50">
        <f t="shared" si="27"/>
        <v>0</v>
      </c>
      <c r="E406" s="50">
        <f t="shared" si="28"/>
        <v>0</v>
      </c>
      <c r="F406" s="50">
        <f t="shared" si="29"/>
        <v>0</v>
      </c>
    </row>
    <row r="407" spans="1:6" x14ac:dyDescent="0.45">
      <c r="A407" s="4" t="s">
        <v>35</v>
      </c>
      <c r="B407" s="49"/>
      <c r="C407" s="64">
        <f>SUM(C408:C410)</f>
        <v>21800</v>
      </c>
      <c r="D407" s="49">
        <f t="shared" si="27"/>
        <v>908.33333333333337</v>
      </c>
      <c r="E407" s="49">
        <f t="shared" si="28"/>
        <v>2046.9483568075116</v>
      </c>
      <c r="F407" s="49">
        <f t="shared" si="29"/>
        <v>85.289514866979644</v>
      </c>
    </row>
    <row r="408" spans="1:6" s="14" customFormat="1" x14ac:dyDescent="0.45">
      <c r="A408" s="5" t="s">
        <v>42</v>
      </c>
      <c r="B408" s="51"/>
      <c r="C408" s="65">
        <v>5000</v>
      </c>
      <c r="D408" s="50">
        <f t="shared" si="27"/>
        <v>208.33333333333334</v>
      </c>
      <c r="E408" s="50">
        <f t="shared" si="28"/>
        <v>469.48356807511738</v>
      </c>
      <c r="F408" s="50">
        <f t="shared" si="29"/>
        <v>19.561815336463223</v>
      </c>
    </row>
    <row r="409" spans="1:6" s="15" customFormat="1" x14ac:dyDescent="0.45">
      <c r="A409" s="8" t="s">
        <v>28</v>
      </c>
      <c r="B409" s="52"/>
      <c r="C409" s="65">
        <v>7000</v>
      </c>
      <c r="D409" s="50">
        <f t="shared" si="27"/>
        <v>291.66666666666669</v>
      </c>
      <c r="E409" s="50">
        <f t="shared" si="28"/>
        <v>657.27699530516429</v>
      </c>
      <c r="F409" s="50">
        <f t="shared" si="29"/>
        <v>27.386541471048513</v>
      </c>
    </row>
    <row r="410" spans="1:6" s="17" customFormat="1" x14ac:dyDescent="0.45">
      <c r="A410" s="16" t="s">
        <v>43</v>
      </c>
      <c r="B410" s="53"/>
      <c r="C410" s="72">
        <f>SUM(C411:C416)</f>
        <v>9800</v>
      </c>
      <c r="D410" s="50">
        <f t="shared" si="27"/>
        <v>408.33333333333331</v>
      </c>
      <c r="E410" s="50">
        <f t="shared" si="28"/>
        <v>920.18779342722996</v>
      </c>
      <c r="F410" s="50">
        <f t="shared" si="29"/>
        <v>38.341158059467915</v>
      </c>
    </row>
    <row r="411" spans="1:6" x14ac:dyDescent="0.45">
      <c r="A411" s="7" t="s">
        <v>6</v>
      </c>
      <c r="B411" s="50"/>
      <c r="C411" s="61">
        <v>9800</v>
      </c>
      <c r="D411" s="50">
        <f t="shared" si="27"/>
        <v>408.33333333333331</v>
      </c>
      <c r="E411" s="50">
        <f t="shared" si="28"/>
        <v>920.18779342722996</v>
      </c>
      <c r="F411" s="50">
        <f t="shared" si="29"/>
        <v>38.341158059467915</v>
      </c>
    </row>
    <row r="412" spans="1:6" x14ac:dyDescent="0.45">
      <c r="A412" s="7" t="s">
        <v>7</v>
      </c>
      <c r="B412" s="50"/>
      <c r="C412" s="66">
        <v>0</v>
      </c>
      <c r="D412" s="50">
        <f t="shared" si="27"/>
        <v>0</v>
      </c>
      <c r="E412" s="50">
        <f t="shared" si="28"/>
        <v>0</v>
      </c>
      <c r="F412" s="50">
        <f t="shared" si="29"/>
        <v>0</v>
      </c>
    </row>
    <row r="413" spans="1:6" x14ac:dyDescent="0.45">
      <c r="A413" s="7" t="s">
        <v>24</v>
      </c>
      <c r="B413" s="50"/>
      <c r="C413" s="66">
        <v>0</v>
      </c>
      <c r="D413" s="50">
        <f t="shared" si="27"/>
        <v>0</v>
      </c>
      <c r="E413" s="50">
        <f t="shared" si="28"/>
        <v>0</v>
      </c>
      <c r="F413" s="50">
        <f t="shared" si="29"/>
        <v>0</v>
      </c>
    </row>
    <row r="414" spans="1:6" x14ac:dyDescent="0.45">
      <c r="A414" s="7" t="s">
        <v>8</v>
      </c>
      <c r="B414" s="50"/>
      <c r="C414" s="66">
        <v>0</v>
      </c>
      <c r="D414" s="50">
        <f t="shared" si="27"/>
        <v>0</v>
      </c>
      <c r="E414" s="50">
        <f t="shared" si="28"/>
        <v>0</v>
      </c>
      <c r="F414" s="50">
        <f t="shared" si="29"/>
        <v>0</v>
      </c>
    </row>
    <row r="415" spans="1:6" x14ac:dyDescent="0.45">
      <c r="A415" s="7" t="s">
        <v>10</v>
      </c>
      <c r="B415" s="50"/>
      <c r="C415" s="66">
        <v>0</v>
      </c>
      <c r="D415" s="50">
        <f t="shared" si="27"/>
        <v>0</v>
      </c>
      <c r="E415" s="50">
        <f t="shared" si="28"/>
        <v>0</v>
      </c>
      <c r="F415" s="50">
        <f t="shared" si="29"/>
        <v>0</v>
      </c>
    </row>
    <row r="416" spans="1:6" x14ac:dyDescent="0.45">
      <c r="A416" s="7" t="s">
        <v>11</v>
      </c>
      <c r="B416" s="50"/>
      <c r="C416" s="66">
        <v>0</v>
      </c>
      <c r="D416" s="50">
        <f t="shared" si="27"/>
        <v>0</v>
      </c>
      <c r="E416" s="50">
        <f t="shared" si="28"/>
        <v>0</v>
      </c>
      <c r="F416" s="50">
        <f t="shared" si="29"/>
        <v>0</v>
      </c>
    </row>
    <row r="417" spans="1:6" x14ac:dyDescent="0.45">
      <c r="A417" s="4" t="s">
        <v>38</v>
      </c>
      <c r="B417" s="49"/>
      <c r="C417" s="64">
        <f>SUM(C418:C420)</f>
        <v>118500</v>
      </c>
      <c r="D417" s="49">
        <f t="shared" si="27"/>
        <v>4937.5</v>
      </c>
      <c r="E417" s="49">
        <f t="shared" si="28"/>
        <v>11126.760563380281</v>
      </c>
      <c r="F417" s="49">
        <f t="shared" si="29"/>
        <v>463.61502347417837</v>
      </c>
    </row>
    <row r="418" spans="1:6" s="14" customFormat="1" x14ac:dyDescent="0.45">
      <c r="A418" s="5" t="s">
        <v>42</v>
      </c>
      <c r="B418" s="51"/>
      <c r="C418" s="65">
        <v>13500</v>
      </c>
      <c r="D418" s="50">
        <f t="shared" si="27"/>
        <v>562.5</v>
      </c>
      <c r="E418" s="50">
        <f t="shared" si="28"/>
        <v>1267.6056338028168</v>
      </c>
      <c r="F418" s="50">
        <f t="shared" si="29"/>
        <v>52.816901408450697</v>
      </c>
    </row>
    <row r="419" spans="1:6" s="15" customFormat="1" x14ac:dyDescent="0.45">
      <c r="A419" s="8" t="s">
        <v>28</v>
      </c>
      <c r="B419" s="52"/>
      <c r="C419" s="65">
        <v>93000</v>
      </c>
      <c r="D419" s="50">
        <f t="shared" si="27"/>
        <v>3875</v>
      </c>
      <c r="E419" s="50">
        <f t="shared" si="28"/>
        <v>8732.3943661971825</v>
      </c>
      <c r="F419" s="50">
        <f t="shared" si="29"/>
        <v>363.84976525821594</v>
      </c>
    </row>
    <row r="420" spans="1:6" s="17" customFormat="1" x14ac:dyDescent="0.45">
      <c r="A420" s="16" t="s">
        <v>43</v>
      </c>
      <c r="B420" s="53"/>
      <c r="C420" s="66">
        <f>SUM(C421:C426)</f>
        <v>12000</v>
      </c>
      <c r="D420" s="50">
        <f t="shared" si="27"/>
        <v>500</v>
      </c>
      <c r="E420" s="50">
        <f t="shared" si="28"/>
        <v>1126.7605633802816</v>
      </c>
      <c r="F420" s="50">
        <f t="shared" si="29"/>
        <v>46.948356807511736</v>
      </c>
    </row>
    <row r="421" spans="1:6" x14ac:dyDescent="0.45">
      <c r="A421" s="7" t="s">
        <v>6</v>
      </c>
      <c r="B421" s="50"/>
      <c r="C421" s="66">
        <v>0</v>
      </c>
      <c r="D421" s="50">
        <f t="shared" si="27"/>
        <v>0</v>
      </c>
      <c r="E421" s="50">
        <f t="shared" si="28"/>
        <v>0</v>
      </c>
      <c r="F421" s="50">
        <f t="shared" si="29"/>
        <v>0</v>
      </c>
    </row>
    <row r="422" spans="1:6" x14ac:dyDescent="0.45">
      <c r="A422" s="7" t="s">
        <v>7</v>
      </c>
      <c r="B422" s="50"/>
      <c r="C422" s="66">
        <v>0</v>
      </c>
      <c r="D422" s="50">
        <f t="shared" si="27"/>
        <v>0</v>
      </c>
      <c r="E422" s="50">
        <f t="shared" si="28"/>
        <v>0</v>
      </c>
      <c r="F422" s="50">
        <f t="shared" si="29"/>
        <v>0</v>
      </c>
    </row>
    <row r="423" spans="1:6" x14ac:dyDescent="0.45">
      <c r="A423" s="7" t="s">
        <v>24</v>
      </c>
      <c r="B423" s="50"/>
      <c r="C423" s="66">
        <v>9000</v>
      </c>
      <c r="D423" s="50">
        <f t="shared" si="27"/>
        <v>375</v>
      </c>
      <c r="E423" s="50">
        <f t="shared" si="28"/>
        <v>845.07042253521126</v>
      </c>
      <c r="F423" s="50">
        <f t="shared" si="29"/>
        <v>35.2112676056338</v>
      </c>
    </row>
    <row r="424" spans="1:6" x14ac:dyDescent="0.45">
      <c r="A424" s="7" t="s">
        <v>8</v>
      </c>
      <c r="B424" s="50"/>
      <c r="C424" s="66">
        <v>0</v>
      </c>
      <c r="D424" s="50">
        <f t="shared" si="27"/>
        <v>0</v>
      </c>
      <c r="E424" s="50">
        <f t="shared" si="28"/>
        <v>0</v>
      </c>
      <c r="F424" s="50">
        <f t="shared" si="29"/>
        <v>0</v>
      </c>
    </row>
    <row r="425" spans="1:6" x14ac:dyDescent="0.45">
      <c r="A425" s="7" t="s">
        <v>10</v>
      </c>
      <c r="B425" s="50"/>
      <c r="C425" s="66">
        <v>3000</v>
      </c>
      <c r="D425" s="50">
        <f t="shared" si="27"/>
        <v>125</v>
      </c>
      <c r="E425" s="50">
        <f t="shared" si="28"/>
        <v>281.6901408450704</v>
      </c>
      <c r="F425" s="50">
        <f t="shared" si="29"/>
        <v>11.737089201877934</v>
      </c>
    </row>
    <row r="426" spans="1:6" x14ac:dyDescent="0.45">
      <c r="A426" s="7" t="s">
        <v>11</v>
      </c>
      <c r="B426" s="50"/>
      <c r="C426" s="66">
        <v>0</v>
      </c>
      <c r="D426" s="50">
        <f t="shared" si="27"/>
        <v>0</v>
      </c>
      <c r="E426" s="50">
        <f t="shared" si="28"/>
        <v>0</v>
      </c>
      <c r="F426" s="50">
        <f t="shared" si="29"/>
        <v>0</v>
      </c>
    </row>
    <row r="427" spans="1:6" x14ac:dyDescent="0.45">
      <c r="A427" s="4" t="s">
        <v>39</v>
      </c>
      <c r="B427" s="54"/>
      <c r="C427" s="68">
        <f>C428+C430+C429</f>
        <v>2584.689155</v>
      </c>
      <c r="D427" s="49">
        <f t="shared" si="27"/>
        <v>107.69538145833333</v>
      </c>
      <c r="E427" s="49">
        <f t="shared" si="28"/>
        <v>242.69381737089202</v>
      </c>
      <c r="F427" s="49">
        <f t="shared" si="29"/>
        <v>10.112242390453835</v>
      </c>
    </row>
    <row r="428" spans="1:6" x14ac:dyDescent="0.45">
      <c r="A428" s="5" t="s">
        <v>42</v>
      </c>
      <c r="B428" s="50"/>
      <c r="C428" s="66">
        <v>1.035002</v>
      </c>
      <c r="D428" s="50">
        <f t="shared" si="27"/>
        <v>4.3125083333333335E-2</v>
      </c>
      <c r="E428" s="50">
        <f t="shared" si="28"/>
        <v>9.7183286384976517E-2</v>
      </c>
      <c r="F428" s="50">
        <f t="shared" si="29"/>
        <v>4.0493035993740215E-3</v>
      </c>
    </row>
    <row r="429" spans="1:6" x14ac:dyDescent="0.45">
      <c r="A429" s="42" t="s">
        <v>28</v>
      </c>
      <c r="B429" s="50"/>
      <c r="C429" s="66">
        <v>32.533332999999999</v>
      </c>
      <c r="D429" s="50">
        <f t="shared" si="27"/>
        <v>1.3555555416666667</v>
      </c>
      <c r="E429" s="50">
        <f t="shared" si="28"/>
        <v>3.0547730516431923</v>
      </c>
      <c r="F429" s="50">
        <f t="shared" si="29"/>
        <v>0.12728221048513302</v>
      </c>
    </row>
    <row r="430" spans="1:6" x14ac:dyDescent="0.45">
      <c r="A430" s="16" t="s">
        <v>43</v>
      </c>
      <c r="B430" s="50"/>
      <c r="C430" s="66">
        <f>SUM(C431:C435)</f>
        <v>2551.1208200000001</v>
      </c>
      <c r="D430" s="50">
        <f t="shared" si="27"/>
        <v>106.29670083333333</v>
      </c>
      <c r="E430" s="50">
        <f t="shared" si="28"/>
        <v>239.54186103286386</v>
      </c>
      <c r="F430" s="50">
        <f t="shared" si="29"/>
        <v>9.9809108763693271</v>
      </c>
    </row>
    <row r="431" spans="1:6" x14ac:dyDescent="0.45">
      <c r="A431" s="7" t="s">
        <v>6</v>
      </c>
      <c r="B431" s="50"/>
      <c r="C431" s="66"/>
      <c r="D431" s="50">
        <f t="shared" si="27"/>
        <v>0</v>
      </c>
      <c r="E431" s="50">
        <f t="shared" si="28"/>
        <v>0</v>
      </c>
      <c r="F431" s="50">
        <f t="shared" si="29"/>
        <v>0</v>
      </c>
    </row>
    <row r="432" spans="1:6" x14ac:dyDescent="0.45">
      <c r="A432" s="7" t="s">
        <v>7</v>
      </c>
      <c r="B432" s="50"/>
      <c r="C432" s="66"/>
      <c r="D432" s="50">
        <f t="shared" si="27"/>
        <v>0</v>
      </c>
      <c r="E432" s="50">
        <f t="shared" si="28"/>
        <v>0</v>
      </c>
      <c r="F432" s="50">
        <f t="shared" si="29"/>
        <v>0</v>
      </c>
    </row>
    <row r="433" spans="1:6" x14ac:dyDescent="0.45">
      <c r="A433" s="7" t="s">
        <v>25</v>
      </c>
      <c r="B433" s="50"/>
      <c r="C433" s="66">
        <v>2551.1208200000001</v>
      </c>
      <c r="D433" s="50">
        <f t="shared" si="27"/>
        <v>106.29670083333333</v>
      </c>
      <c r="E433" s="50">
        <f t="shared" si="28"/>
        <v>239.54186103286386</v>
      </c>
      <c r="F433" s="50">
        <f t="shared" si="29"/>
        <v>9.9809108763693271</v>
      </c>
    </row>
    <row r="434" spans="1:6" x14ac:dyDescent="0.45">
      <c r="A434" s="7" t="s">
        <v>10</v>
      </c>
      <c r="B434" s="50"/>
      <c r="C434" s="66"/>
      <c r="D434" s="50">
        <f t="shared" si="27"/>
        <v>0</v>
      </c>
      <c r="E434" s="50">
        <f t="shared" si="28"/>
        <v>0</v>
      </c>
      <c r="F434" s="50">
        <f t="shared" si="29"/>
        <v>0</v>
      </c>
    </row>
    <row r="435" spans="1:6" x14ac:dyDescent="0.45">
      <c r="A435" s="7" t="s">
        <v>11</v>
      </c>
      <c r="B435" s="50"/>
      <c r="C435" s="66"/>
      <c r="D435" s="50">
        <f t="shared" si="27"/>
        <v>0</v>
      </c>
      <c r="E435" s="50">
        <f t="shared" si="28"/>
        <v>0</v>
      </c>
      <c r="F435" s="50">
        <f t="shared" si="29"/>
        <v>0</v>
      </c>
    </row>
    <row r="436" spans="1:6" x14ac:dyDescent="0.45">
      <c r="A436" s="4" t="s">
        <v>40</v>
      </c>
      <c r="B436" s="54"/>
      <c r="C436" s="68">
        <f>C437+C438</f>
        <v>0</v>
      </c>
      <c r="D436" s="49">
        <f t="shared" si="27"/>
        <v>0</v>
      </c>
      <c r="E436" s="49">
        <f t="shared" si="28"/>
        <v>0</v>
      </c>
      <c r="F436" s="49">
        <f t="shared" si="29"/>
        <v>0</v>
      </c>
    </row>
    <row r="437" spans="1:6" x14ac:dyDescent="0.45">
      <c r="A437" s="5" t="s">
        <v>42</v>
      </c>
      <c r="B437" s="50"/>
      <c r="C437" s="66"/>
      <c r="D437" s="50">
        <f t="shared" si="27"/>
        <v>0</v>
      </c>
      <c r="E437" s="50">
        <f t="shared" si="28"/>
        <v>0</v>
      </c>
      <c r="F437" s="50">
        <f t="shared" si="29"/>
        <v>0</v>
      </c>
    </row>
    <row r="438" spans="1:6" x14ac:dyDescent="0.45">
      <c r="A438" s="16" t="s">
        <v>43</v>
      </c>
      <c r="B438" s="50"/>
      <c r="C438" s="66">
        <f>SUM(C439:C443)</f>
        <v>0</v>
      </c>
      <c r="D438" s="50">
        <f t="shared" si="27"/>
        <v>0</v>
      </c>
      <c r="E438" s="50">
        <f t="shared" si="28"/>
        <v>0</v>
      </c>
      <c r="F438" s="50">
        <f t="shared" si="29"/>
        <v>0</v>
      </c>
    </row>
    <row r="439" spans="1:6" x14ac:dyDescent="0.45">
      <c r="A439" s="7" t="s">
        <v>6</v>
      </c>
      <c r="B439" s="50"/>
      <c r="C439" s="66"/>
      <c r="D439" s="50">
        <f t="shared" si="27"/>
        <v>0</v>
      </c>
      <c r="E439" s="50">
        <f t="shared" si="28"/>
        <v>0</v>
      </c>
      <c r="F439" s="50">
        <f t="shared" si="29"/>
        <v>0</v>
      </c>
    </row>
    <row r="440" spans="1:6" x14ac:dyDescent="0.45">
      <c r="A440" s="7" t="s">
        <v>7</v>
      </c>
      <c r="B440" s="50"/>
      <c r="C440" s="66"/>
      <c r="D440" s="50">
        <f t="shared" si="27"/>
        <v>0</v>
      </c>
      <c r="E440" s="50">
        <f t="shared" si="28"/>
        <v>0</v>
      </c>
      <c r="F440" s="50">
        <f t="shared" si="29"/>
        <v>0</v>
      </c>
    </row>
    <row r="441" spans="1:6" x14ac:dyDescent="0.45">
      <c r="A441" s="7" t="s">
        <v>25</v>
      </c>
      <c r="B441" s="50"/>
      <c r="C441" s="66"/>
      <c r="D441" s="50">
        <f t="shared" si="27"/>
        <v>0</v>
      </c>
      <c r="E441" s="50">
        <f t="shared" si="28"/>
        <v>0</v>
      </c>
      <c r="F441" s="50">
        <f t="shared" si="29"/>
        <v>0</v>
      </c>
    </row>
    <row r="442" spans="1:6" x14ac:dyDescent="0.45">
      <c r="A442" s="7" t="s">
        <v>10</v>
      </c>
      <c r="B442" s="50"/>
      <c r="C442" s="66"/>
      <c r="D442" s="50">
        <f t="shared" si="27"/>
        <v>0</v>
      </c>
      <c r="E442" s="50">
        <f t="shared" si="28"/>
        <v>0</v>
      </c>
      <c r="F442" s="50">
        <f t="shared" si="29"/>
        <v>0</v>
      </c>
    </row>
    <row r="443" spans="1:6" x14ac:dyDescent="0.45">
      <c r="A443" s="7" t="s">
        <v>11</v>
      </c>
      <c r="B443" s="50"/>
      <c r="C443" s="66"/>
      <c r="D443" s="50">
        <f t="shared" si="27"/>
        <v>0</v>
      </c>
      <c r="E443" s="50">
        <f t="shared" si="28"/>
        <v>0</v>
      </c>
      <c r="F443" s="50">
        <f t="shared" si="29"/>
        <v>0</v>
      </c>
    </row>
    <row r="444" spans="1:6" x14ac:dyDescent="0.45">
      <c r="A444" s="2" t="s">
        <v>21</v>
      </c>
      <c r="B444" s="25"/>
      <c r="C444" s="25"/>
      <c r="D444" s="25"/>
      <c r="E444" s="25"/>
      <c r="F444" s="25"/>
    </row>
    <row r="445" spans="1:6" x14ac:dyDescent="0.45">
      <c r="A445" s="13" t="s">
        <v>41</v>
      </c>
      <c r="B445" s="55"/>
      <c r="C445" s="69">
        <f>C446+C456+C466+C476+C485</f>
        <v>496973.46396199998</v>
      </c>
      <c r="D445" s="55">
        <f>C445/24</f>
        <v>20707.227665083334</v>
      </c>
      <c r="E445" s="55">
        <f>C445/10.65</f>
        <v>46664.175019906099</v>
      </c>
      <c r="F445" s="55">
        <f>E445/24</f>
        <v>1944.3406258294208</v>
      </c>
    </row>
    <row r="446" spans="1:6" x14ac:dyDescent="0.45">
      <c r="A446" s="4" t="s">
        <v>37</v>
      </c>
      <c r="B446" s="49"/>
      <c r="C446" s="64">
        <f>SUM(C447:C449)</f>
        <v>344300</v>
      </c>
      <c r="D446" s="49">
        <f t="shared" ref="D446:D492" si="30">C446/24</f>
        <v>14345.833333333334</v>
      </c>
      <c r="E446" s="49">
        <f t="shared" ref="E446:E492" si="31">C446/10.65</f>
        <v>32328.638497652581</v>
      </c>
      <c r="F446" s="49">
        <f t="shared" ref="F446:F492" si="32">E446/24</f>
        <v>1347.0266040688575</v>
      </c>
    </row>
    <row r="447" spans="1:6" s="14" customFormat="1" x14ac:dyDescent="0.45">
      <c r="A447" s="5" t="s">
        <v>42</v>
      </c>
      <c r="B447" s="51"/>
      <c r="C447" s="65">
        <v>275000</v>
      </c>
      <c r="D447" s="50">
        <f t="shared" si="30"/>
        <v>11458.333333333334</v>
      </c>
      <c r="E447" s="50">
        <f t="shared" si="31"/>
        <v>25821.596244131455</v>
      </c>
      <c r="F447" s="50">
        <f t="shared" si="32"/>
        <v>1075.8998435054773</v>
      </c>
    </row>
    <row r="448" spans="1:6" s="15" customFormat="1" x14ac:dyDescent="0.45">
      <c r="A448" s="8" t="s">
        <v>28</v>
      </c>
      <c r="B448" s="52"/>
      <c r="C448" s="66">
        <v>300</v>
      </c>
      <c r="D448" s="50">
        <f t="shared" si="30"/>
        <v>12.5</v>
      </c>
      <c r="E448" s="50">
        <f t="shared" si="31"/>
        <v>28.16901408450704</v>
      </c>
      <c r="F448" s="50">
        <f t="shared" si="32"/>
        <v>1.1737089201877933</v>
      </c>
    </row>
    <row r="449" spans="1:6" s="17" customFormat="1" x14ac:dyDescent="0.45">
      <c r="A449" s="16" t="s">
        <v>43</v>
      </c>
      <c r="B449" s="53"/>
      <c r="C449" s="66">
        <f>SUM(C450:C455)</f>
        <v>69000</v>
      </c>
      <c r="D449" s="50">
        <f t="shared" si="30"/>
        <v>2875</v>
      </c>
      <c r="E449" s="50">
        <f t="shared" si="31"/>
        <v>6478.8732394366198</v>
      </c>
      <c r="F449" s="50">
        <f t="shared" si="32"/>
        <v>269.95305164319251</v>
      </c>
    </row>
    <row r="450" spans="1:6" x14ac:dyDescent="0.45">
      <c r="A450" s="7" t="s">
        <v>6</v>
      </c>
      <c r="B450" s="56">
        <v>78889</v>
      </c>
      <c r="C450" s="66">
        <v>69000</v>
      </c>
      <c r="D450" s="50">
        <f t="shared" si="30"/>
        <v>2875</v>
      </c>
      <c r="E450" s="50">
        <f t="shared" si="31"/>
        <v>6478.8732394366198</v>
      </c>
      <c r="F450" s="50">
        <f t="shared" si="32"/>
        <v>269.95305164319251</v>
      </c>
    </row>
    <row r="451" spans="1:6" x14ac:dyDescent="0.45">
      <c r="A451" s="7" t="s">
        <v>7</v>
      </c>
      <c r="B451" s="56">
        <v>44639</v>
      </c>
      <c r="C451" s="66">
        <v>0</v>
      </c>
      <c r="D451" s="50">
        <f t="shared" si="30"/>
        <v>0</v>
      </c>
      <c r="E451" s="50">
        <f t="shared" si="31"/>
        <v>0</v>
      </c>
      <c r="F451" s="50">
        <f t="shared" si="32"/>
        <v>0</v>
      </c>
    </row>
    <row r="452" spans="1:6" x14ac:dyDescent="0.45">
      <c r="A452" s="7" t="s">
        <v>24</v>
      </c>
      <c r="B452" s="56">
        <v>64836</v>
      </c>
      <c r="C452" s="66">
        <v>0</v>
      </c>
      <c r="D452" s="50">
        <f t="shared" si="30"/>
        <v>0</v>
      </c>
      <c r="E452" s="50">
        <f t="shared" si="31"/>
        <v>0</v>
      </c>
      <c r="F452" s="50">
        <f t="shared" si="32"/>
        <v>0</v>
      </c>
    </row>
    <row r="453" spans="1:6" x14ac:dyDescent="0.45">
      <c r="A453" s="7" t="s">
        <v>8</v>
      </c>
      <c r="B453" s="56">
        <v>0</v>
      </c>
      <c r="C453" s="66">
        <v>0</v>
      </c>
      <c r="D453" s="50">
        <f t="shared" si="30"/>
        <v>0</v>
      </c>
      <c r="E453" s="50">
        <f t="shared" si="31"/>
        <v>0</v>
      </c>
      <c r="F453" s="50">
        <f t="shared" si="32"/>
        <v>0</v>
      </c>
    </row>
    <row r="454" spans="1:6" x14ac:dyDescent="0.45">
      <c r="A454" s="7" t="s">
        <v>10</v>
      </c>
      <c r="B454" s="56">
        <v>122722</v>
      </c>
      <c r="C454" s="66">
        <v>0</v>
      </c>
      <c r="D454" s="50">
        <f t="shared" si="30"/>
        <v>0</v>
      </c>
      <c r="E454" s="50">
        <f t="shared" si="31"/>
        <v>0</v>
      </c>
      <c r="F454" s="50">
        <f t="shared" si="32"/>
        <v>0</v>
      </c>
    </row>
    <row r="455" spans="1:6" x14ac:dyDescent="0.45">
      <c r="A455" s="7" t="s">
        <v>11</v>
      </c>
      <c r="B455" s="56">
        <v>187857</v>
      </c>
      <c r="C455" s="66">
        <v>0</v>
      </c>
      <c r="D455" s="50">
        <f t="shared" si="30"/>
        <v>0</v>
      </c>
      <c r="E455" s="50">
        <f t="shared" si="31"/>
        <v>0</v>
      </c>
      <c r="F455" s="50">
        <f t="shared" si="32"/>
        <v>0</v>
      </c>
    </row>
    <row r="456" spans="1:6" x14ac:dyDescent="0.45">
      <c r="A456" s="4" t="s">
        <v>36</v>
      </c>
      <c r="B456" s="49"/>
      <c r="C456" s="64">
        <f>SUM(C457:C459)</f>
        <v>97200</v>
      </c>
      <c r="D456" s="49">
        <f t="shared" si="30"/>
        <v>4050</v>
      </c>
      <c r="E456" s="49">
        <f t="shared" si="31"/>
        <v>9126.7605633802814</v>
      </c>
      <c r="F456" s="49">
        <f t="shared" si="32"/>
        <v>380.28169014084506</v>
      </c>
    </row>
    <row r="457" spans="1:6" s="14" customFormat="1" x14ac:dyDescent="0.45">
      <c r="A457" s="5" t="s">
        <v>42</v>
      </c>
      <c r="B457" s="51"/>
      <c r="C457" s="65">
        <v>8600</v>
      </c>
      <c r="D457" s="50">
        <f t="shared" si="30"/>
        <v>358.33333333333331</v>
      </c>
      <c r="E457" s="50">
        <f t="shared" si="31"/>
        <v>807.5117370892018</v>
      </c>
      <c r="F457" s="50">
        <f t="shared" si="32"/>
        <v>33.646322378716739</v>
      </c>
    </row>
    <row r="458" spans="1:6" s="15" customFormat="1" x14ac:dyDescent="0.45">
      <c r="A458" s="8" t="s">
        <v>28</v>
      </c>
      <c r="B458" s="52"/>
      <c r="C458" s="65">
        <v>78800</v>
      </c>
      <c r="D458" s="50">
        <f t="shared" si="30"/>
        <v>3283.3333333333335</v>
      </c>
      <c r="E458" s="50">
        <f t="shared" si="31"/>
        <v>7399.0610328638495</v>
      </c>
      <c r="F458" s="50">
        <f t="shared" si="32"/>
        <v>308.2942097026604</v>
      </c>
    </row>
    <row r="459" spans="1:6" s="17" customFormat="1" x14ac:dyDescent="0.45">
      <c r="A459" s="16" t="s">
        <v>43</v>
      </c>
      <c r="B459" s="53"/>
      <c r="C459" s="72">
        <f>SUM(C460:C465)</f>
        <v>9800</v>
      </c>
      <c r="D459" s="50">
        <f t="shared" si="30"/>
        <v>408.33333333333331</v>
      </c>
      <c r="E459" s="50">
        <f t="shared" si="31"/>
        <v>920.18779342722996</v>
      </c>
      <c r="F459" s="50">
        <f t="shared" si="32"/>
        <v>38.341158059467915</v>
      </c>
    </row>
    <row r="460" spans="1:6" x14ac:dyDescent="0.45">
      <c r="A460" s="7" t="s">
        <v>6</v>
      </c>
      <c r="B460" s="50"/>
      <c r="C460" s="61">
        <v>9800</v>
      </c>
      <c r="D460" s="50">
        <f t="shared" si="30"/>
        <v>408.33333333333331</v>
      </c>
      <c r="E460" s="50">
        <f t="shared" si="31"/>
        <v>920.18779342722996</v>
      </c>
      <c r="F460" s="50">
        <f t="shared" si="32"/>
        <v>38.341158059467915</v>
      </c>
    </row>
    <row r="461" spans="1:6" x14ac:dyDescent="0.45">
      <c r="A461" s="7" t="s">
        <v>7</v>
      </c>
      <c r="B461" s="50"/>
      <c r="C461" s="65">
        <v>0</v>
      </c>
      <c r="D461" s="50">
        <f t="shared" si="30"/>
        <v>0</v>
      </c>
      <c r="E461" s="50">
        <f t="shared" si="31"/>
        <v>0</v>
      </c>
      <c r="F461" s="50">
        <f t="shared" si="32"/>
        <v>0</v>
      </c>
    </row>
    <row r="462" spans="1:6" x14ac:dyDescent="0.45">
      <c r="A462" s="7" t="s">
        <v>24</v>
      </c>
      <c r="B462" s="50"/>
      <c r="C462" s="66">
        <v>0</v>
      </c>
      <c r="D462" s="50">
        <f t="shared" si="30"/>
        <v>0</v>
      </c>
      <c r="E462" s="50">
        <f t="shared" si="31"/>
        <v>0</v>
      </c>
      <c r="F462" s="50">
        <f t="shared" si="32"/>
        <v>0</v>
      </c>
    </row>
    <row r="463" spans="1:6" x14ac:dyDescent="0.45">
      <c r="A463" s="7" t="s">
        <v>8</v>
      </c>
      <c r="B463" s="50"/>
      <c r="C463" s="66">
        <v>0</v>
      </c>
      <c r="D463" s="50">
        <f t="shared" si="30"/>
        <v>0</v>
      </c>
      <c r="E463" s="50">
        <f t="shared" si="31"/>
        <v>0</v>
      </c>
      <c r="F463" s="50">
        <f t="shared" si="32"/>
        <v>0</v>
      </c>
    </row>
    <row r="464" spans="1:6" x14ac:dyDescent="0.45">
      <c r="A464" s="7" t="s">
        <v>10</v>
      </c>
      <c r="B464" s="50"/>
      <c r="C464" s="66">
        <v>0</v>
      </c>
      <c r="D464" s="50">
        <f t="shared" si="30"/>
        <v>0</v>
      </c>
      <c r="E464" s="50">
        <f t="shared" si="31"/>
        <v>0</v>
      </c>
      <c r="F464" s="50">
        <f t="shared" si="32"/>
        <v>0</v>
      </c>
    </row>
    <row r="465" spans="1:6" x14ac:dyDescent="0.45">
      <c r="A465" s="7" t="s">
        <v>11</v>
      </c>
      <c r="B465" s="50"/>
      <c r="C465" s="66">
        <v>0</v>
      </c>
      <c r="D465" s="50">
        <f t="shared" si="30"/>
        <v>0</v>
      </c>
      <c r="E465" s="50">
        <f t="shared" si="31"/>
        <v>0</v>
      </c>
      <c r="F465" s="50">
        <f t="shared" si="32"/>
        <v>0</v>
      </c>
    </row>
    <row r="466" spans="1:6" x14ac:dyDescent="0.45">
      <c r="A466" s="4" t="s">
        <v>38</v>
      </c>
      <c r="B466" s="49"/>
      <c r="C466" s="64">
        <f>SUM(C467:C469)</f>
        <v>52200</v>
      </c>
      <c r="D466" s="49">
        <f t="shared" si="30"/>
        <v>2175</v>
      </c>
      <c r="E466" s="49">
        <f t="shared" si="31"/>
        <v>4901.4084507042253</v>
      </c>
      <c r="F466" s="49">
        <f t="shared" si="32"/>
        <v>204.22535211267606</v>
      </c>
    </row>
    <row r="467" spans="1:6" s="14" customFormat="1" x14ac:dyDescent="0.45">
      <c r="A467" s="5" t="s">
        <v>42</v>
      </c>
      <c r="B467" s="51"/>
      <c r="C467" s="65">
        <v>10200</v>
      </c>
      <c r="D467" s="50">
        <f t="shared" si="30"/>
        <v>425</v>
      </c>
      <c r="E467" s="50">
        <f t="shared" si="31"/>
        <v>957.74647887323943</v>
      </c>
      <c r="F467" s="50">
        <f t="shared" si="32"/>
        <v>39.906103286384976</v>
      </c>
    </row>
    <row r="468" spans="1:6" s="15" customFormat="1" x14ac:dyDescent="0.45">
      <c r="A468" s="8" t="s">
        <v>28</v>
      </c>
      <c r="B468" s="52"/>
      <c r="C468" s="65">
        <v>22000</v>
      </c>
      <c r="D468" s="50">
        <f t="shared" si="30"/>
        <v>916.66666666666663</v>
      </c>
      <c r="E468" s="50">
        <f t="shared" si="31"/>
        <v>2065.7276995305165</v>
      </c>
      <c r="F468" s="50">
        <f t="shared" si="32"/>
        <v>86.071987480438182</v>
      </c>
    </row>
    <row r="469" spans="1:6" s="17" customFormat="1" x14ac:dyDescent="0.45">
      <c r="A469" s="16" t="s">
        <v>43</v>
      </c>
      <c r="B469" s="53"/>
      <c r="C469" s="66">
        <f>SUM(C470:C475)</f>
        <v>20000</v>
      </c>
      <c r="D469" s="50">
        <f t="shared" si="30"/>
        <v>833.33333333333337</v>
      </c>
      <c r="E469" s="50">
        <f t="shared" si="31"/>
        <v>1877.9342723004695</v>
      </c>
      <c r="F469" s="50">
        <f t="shared" si="32"/>
        <v>78.247261345852891</v>
      </c>
    </row>
    <row r="470" spans="1:6" x14ac:dyDescent="0.45">
      <c r="A470" s="7" t="s">
        <v>6</v>
      </c>
      <c r="B470" s="50"/>
      <c r="C470" s="66">
        <v>0</v>
      </c>
      <c r="D470" s="50">
        <f t="shared" si="30"/>
        <v>0</v>
      </c>
      <c r="E470" s="50">
        <f t="shared" si="31"/>
        <v>0</v>
      </c>
      <c r="F470" s="50">
        <f t="shared" si="32"/>
        <v>0</v>
      </c>
    </row>
    <row r="471" spans="1:6" x14ac:dyDescent="0.45">
      <c r="A471" s="7" t="s">
        <v>7</v>
      </c>
      <c r="B471" s="50"/>
      <c r="C471" s="66">
        <v>0</v>
      </c>
      <c r="D471" s="50">
        <f t="shared" si="30"/>
        <v>0</v>
      </c>
      <c r="E471" s="50">
        <f t="shared" si="31"/>
        <v>0</v>
      </c>
      <c r="F471" s="50">
        <f t="shared" si="32"/>
        <v>0</v>
      </c>
    </row>
    <row r="472" spans="1:6" x14ac:dyDescent="0.45">
      <c r="A472" s="7" t="s">
        <v>24</v>
      </c>
      <c r="B472" s="50"/>
      <c r="C472" s="66">
        <v>10000</v>
      </c>
      <c r="D472" s="50">
        <f t="shared" si="30"/>
        <v>416.66666666666669</v>
      </c>
      <c r="E472" s="50">
        <f t="shared" si="31"/>
        <v>938.96713615023475</v>
      </c>
      <c r="F472" s="50">
        <f t="shared" si="32"/>
        <v>39.123630672926446</v>
      </c>
    </row>
    <row r="473" spans="1:6" x14ac:dyDescent="0.45">
      <c r="A473" s="7" t="s">
        <v>8</v>
      </c>
      <c r="B473" s="50"/>
      <c r="C473" s="66">
        <v>0</v>
      </c>
      <c r="D473" s="50">
        <f t="shared" si="30"/>
        <v>0</v>
      </c>
      <c r="E473" s="50">
        <f t="shared" si="31"/>
        <v>0</v>
      </c>
      <c r="F473" s="50">
        <f t="shared" si="32"/>
        <v>0</v>
      </c>
    </row>
    <row r="474" spans="1:6" x14ac:dyDescent="0.45">
      <c r="A474" s="7" t="s">
        <v>10</v>
      </c>
      <c r="B474" s="50"/>
      <c r="C474" s="66">
        <v>10000</v>
      </c>
      <c r="D474" s="50">
        <f t="shared" si="30"/>
        <v>416.66666666666669</v>
      </c>
      <c r="E474" s="50">
        <f t="shared" si="31"/>
        <v>938.96713615023475</v>
      </c>
      <c r="F474" s="50">
        <f t="shared" si="32"/>
        <v>39.123630672926446</v>
      </c>
    </row>
    <row r="475" spans="1:6" x14ac:dyDescent="0.45">
      <c r="A475" s="7" t="s">
        <v>11</v>
      </c>
      <c r="B475" s="50"/>
      <c r="C475" s="66">
        <v>0</v>
      </c>
      <c r="D475" s="50">
        <f t="shared" si="30"/>
        <v>0</v>
      </c>
      <c r="E475" s="50">
        <f t="shared" si="31"/>
        <v>0</v>
      </c>
      <c r="F475" s="50">
        <f t="shared" si="32"/>
        <v>0</v>
      </c>
    </row>
    <row r="476" spans="1:6" x14ac:dyDescent="0.45">
      <c r="A476" s="4" t="s">
        <v>39</v>
      </c>
      <c r="B476" s="54"/>
      <c r="C476" s="68">
        <f>C477+C479+C478</f>
        <v>3273.4639619999998</v>
      </c>
      <c r="D476" s="49">
        <f t="shared" si="30"/>
        <v>136.39433174999999</v>
      </c>
      <c r="E476" s="49">
        <f t="shared" si="31"/>
        <v>307.36750816901406</v>
      </c>
      <c r="F476" s="49">
        <f t="shared" si="32"/>
        <v>12.806979507042252</v>
      </c>
    </row>
    <row r="477" spans="1:6" x14ac:dyDescent="0.45">
      <c r="A477" s="5" t="s">
        <v>42</v>
      </c>
      <c r="B477" s="50"/>
      <c r="C477" s="66">
        <v>0.94302600000000003</v>
      </c>
      <c r="D477" s="50">
        <f t="shared" si="30"/>
        <v>3.9292750000000001E-2</v>
      </c>
      <c r="E477" s="50">
        <f t="shared" si="31"/>
        <v>8.8547042253521127E-2</v>
      </c>
      <c r="F477" s="50">
        <f t="shared" si="32"/>
        <v>3.6894600938967136E-3</v>
      </c>
    </row>
    <row r="478" spans="1:6" x14ac:dyDescent="0.45">
      <c r="A478" s="42" t="s">
        <v>28</v>
      </c>
      <c r="B478" s="50"/>
      <c r="C478" s="66">
        <v>269.16129000000001</v>
      </c>
      <c r="D478" s="50">
        <f t="shared" si="30"/>
        <v>11.215053750000001</v>
      </c>
      <c r="E478" s="50">
        <f t="shared" si="31"/>
        <v>25.273360563380283</v>
      </c>
      <c r="F478" s="50">
        <f t="shared" si="32"/>
        <v>1.0530566901408451</v>
      </c>
    </row>
    <row r="479" spans="1:6" x14ac:dyDescent="0.45">
      <c r="A479" s="16" t="s">
        <v>43</v>
      </c>
      <c r="B479" s="50"/>
      <c r="C479" s="66">
        <f>SUM(C480:C484)</f>
        <v>3003.3596459999999</v>
      </c>
      <c r="D479" s="50">
        <f t="shared" si="30"/>
        <v>125.13998525</v>
      </c>
      <c r="E479" s="50">
        <f t="shared" si="31"/>
        <v>282.00560056338026</v>
      </c>
      <c r="F479" s="50">
        <f t="shared" si="32"/>
        <v>11.750233356807511</v>
      </c>
    </row>
    <row r="480" spans="1:6" x14ac:dyDescent="0.45">
      <c r="A480" s="7" t="s">
        <v>6</v>
      </c>
      <c r="B480" s="50"/>
      <c r="C480" s="66"/>
      <c r="D480" s="50">
        <f t="shared" si="30"/>
        <v>0</v>
      </c>
      <c r="E480" s="50">
        <f t="shared" si="31"/>
        <v>0</v>
      </c>
      <c r="F480" s="50">
        <f t="shared" si="32"/>
        <v>0</v>
      </c>
    </row>
    <row r="481" spans="1:6" x14ac:dyDescent="0.45">
      <c r="A481" s="7" t="s">
        <v>7</v>
      </c>
      <c r="B481" s="50"/>
      <c r="C481" s="66"/>
      <c r="D481" s="50">
        <f t="shared" si="30"/>
        <v>0</v>
      </c>
      <c r="E481" s="50">
        <f t="shared" si="31"/>
        <v>0</v>
      </c>
      <c r="F481" s="50">
        <f t="shared" si="32"/>
        <v>0</v>
      </c>
    </row>
    <row r="482" spans="1:6" x14ac:dyDescent="0.45">
      <c r="A482" s="7" t="s">
        <v>25</v>
      </c>
      <c r="B482" s="50"/>
      <c r="C482" s="66">
        <v>3003.3596459999999</v>
      </c>
      <c r="D482" s="50">
        <f t="shared" si="30"/>
        <v>125.13998525</v>
      </c>
      <c r="E482" s="50">
        <f t="shared" si="31"/>
        <v>282.00560056338026</v>
      </c>
      <c r="F482" s="50">
        <f t="shared" si="32"/>
        <v>11.750233356807511</v>
      </c>
    </row>
    <row r="483" spans="1:6" x14ac:dyDescent="0.45">
      <c r="A483" s="7" t="s">
        <v>10</v>
      </c>
      <c r="B483" s="50"/>
      <c r="C483" s="66"/>
      <c r="D483" s="50">
        <f t="shared" si="30"/>
        <v>0</v>
      </c>
      <c r="E483" s="50">
        <f t="shared" si="31"/>
        <v>0</v>
      </c>
      <c r="F483" s="50">
        <f t="shared" si="32"/>
        <v>0</v>
      </c>
    </row>
    <row r="484" spans="1:6" x14ac:dyDescent="0.45">
      <c r="A484" s="7" t="s">
        <v>11</v>
      </c>
      <c r="B484" s="50"/>
      <c r="C484" s="66"/>
      <c r="D484" s="50">
        <f t="shared" si="30"/>
        <v>0</v>
      </c>
      <c r="E484" s="50">
        <f t="shared" si="31"/>
        <v>0</v>
      </c>
      <c r="F484" s="50">
        <f t="shared" si="32"/>
        <v>0</v>
      </c>
    </row>
    <row r="485" spans="1:6" x14ac:dyDescent="0.45">
      <c r="A485" s="4" t="s">
        <v>40</v>
      </c>
      <c r="B485" s="54"/>
      <c r="C485" s="68">
        <f>C486+C487</f>
        <v>0</v>
      </c>
      <c r="D485" s="49">
        <f t="shared" si="30"/>
        <v>0</v>
      </c>
      <c r="E485" s="49">
        <f t="shared" si="31"/>
        <v>0</v>
      </c>
      <c r="F485" s="49">
        <f t="shared" si="32"/>
        <v>0</v>
      </c>
    </row>
    <row r="486" spans="1:6" x14ac:dyDescent="0.45">
      <c r="A486" s="5" t="s">
        <v>42</v>
      </c>
      <c r="B486" s="50"/>
      <c r="C486" s="66"/>
      <c r="D486" s="50">
        <f t="shared" si="30"/>
        <v>0</v>
      </c>
      <c r="E486" s="50">
        <f t="shared" si="31"/>
        <v>0</v>
      </c>
      <c r="F486" s="50">
        <f t="shared" si="32"/>
        <v>0</v>
      </c>
    </row>
    <row r="487" spans="1:6" x14ac:dyDescent="0.45">
      <c r="A487" s="16" t="s">
        <v>43</v>
      </c>
      <c r="B487" s="50"/>
      <c r="C487" s="66">
        <f>SUM(C488:C492)</f>
        <v>0</v>
      </c>
      <c r="D487" s="50">
        <f t="shared" si="30"/>
        <v>0</v>
      </c>
      <c r="E487" s="50">
        <f t="shared" si="31"/>
        <v>0</v>
      </c>
      <c r="F487" s="50">
        <f t="shared" si="32"/>
        <v>0</v>
      </c>
    </row>
    <row r="488" spans="1:6" x14ac:dyDescent="0.45">
      <c r="A488" s="7" t="s">
        <v>6</v>
      </c>
      <c r="B488" s="50"/>
      <c r="C488" s="66"/>
      <c r="D488" s="50">
        <f t="shared" si="30"/>
        <v>0</v>
      </c>
      <c r="E488" s="50">
        <f t="shared" si="31"/>
        <v>0</v>
      </c>
      <c r="F488" s="50">
        <f t="shared" si="32"/>
        <v>0</v>
      </c>
    </row>
    <row r="489" spans="1:6" x14ac:dyDescent="0.45">
      <c r="A489" s="7" t="s">
        <v>7</v>
      </c>
      <c r="B489" s="50"/>
      <c r="C489" s="66"/>
      <c r="D489" s="50">
        <f t="shared" si="30"/>
        <v>0</v>
      </c>
      <c r="E489" s="50">
        <f t="shared" si="31"/>
        <v>0</v>
      </c>
      <c r="F489" s="50">
        <f t="shared" si="32"/>
        <v>0</v>
      </c>
    </row>
    <row r="490" spans="1:6" x14ac:dyDescent="0.45">
      <c r="A490" s="7" t="s">
        <v>25</v>
      </c>
      <c r="B490" s="50"/>
      <c r="C490" s="66"/>
      <c r="D490" s="50">
        <f t="shared" si="30"/>
        <v>0</v>
      </c>
      <c r="E490" s="50">
        <f t="shared" si="31"/>
        <v>0</v>
      </c>
      <c r="F490" s="50">
        <f t="shared" si="32"/>
        <v>0</v>
      </c>
    </row>
    <row r="491" spans="1:6" x14ac:dyDescent="0.45">
      <c r="A491" s="7" t="s">
        <v>10</v>
      </c>
      <c r="B491" s="50"/>
      <c r="C491" s="66"/>
      <c r="D491" s="50">
        <f t="shared" si="30"/>
        <v>0</v>
      </c>
      <c r="E491" s="50">
        <f t="shared" si="31"/>
        <v>0</v>
      </c>
      <c r="F491" s="50">
        <f t="shared" si="32"/>
        <v>0</v>
      </c>
    </row>
    <row r="492" spans="1:6" x14ac:dyDescent="0.45">
      <c r="A492" s="7" t="s">
        <v>11</v>
      </c>
      <c r="B492" s="50"/>
      <c r="C492" s="66"/>
      <c r="D492" s="50">
        <f t="shared" si="30"/>
        <v>0</v>
      </c>
      <c r="E492" s="50">
        <f t="shared" si="31"/>
        <v>0</v>
      </c>
      <c r="F492" s="50">
        <f t="shared" si="32"/>
        <v>0</v>
      </c>
    </row>
    <row r="493" spans="1:6" x14ac:dyDescent="0.45">
      <c r="A493" s="2" t="s">
        <v>22</v>
      </c>
      <c r="B493" s="25"/>
      <c r="C493" s="25"/>
      <c r="D493" s="25"/>
      <c r="E493" s="25"/>
      <c r="F493" s="25"/>
    </row>
    <row r="494" spans="1:6" x14ac:dyDescent="0.45">
      <c r="A494" s="13" t="s">
        <v>41</v>
      </c>
      <c r="B494" s="55"/>
      <c r="C494" s="69">
        <f>C495+C505+C515+C525+C534</f>
        <v>501399.92168700002</v>
      </c>
      <c r="D494" s="55">
        <f>C494/24</f>
        <v>20891.663403625</v>
      </c>
      <c r="E494" s="55">
        <f>C494/10.65</f>
        <v>47079.804853239439</v>
      </c>
      <c r="F494" s="55">
        <f>E494/24</f>
        <v>1961.6585355516434</v>
      </c>
    </row>
    <row r="495" spans="1:6" x14ac:dyDescent="0.45">
      <c r="A495" s="4" t="s">
        <v>37</v>
      </c>
      <c r="B495" s="49"/>
      <c r="C495" s="64">
        <f>SUM(C496:C498)</f>
        <v>344300</v>
      </c>
      <c r="D495" s="49">
        <f t="shared" ref="D495:D541" si="33">C495/24</f>
        <v>14345.833333333334</v>
      </c>
      <c r="E495" s="49">
        <f t="shared" ref="E495:E541" si="34">C495/10.65</f>
        <v>32328.638497652581</v>
      </c>
      <c r="F495" s="49">
        <f t="shared" ref="F495:F541" si="35">E495/24</f>
        <v>1347.0266040688575</v>
      </c>
    </row>
    <row r="496" spans="1:6" s="14" customFormat="1" x14ac:dyDescent="0.45">
      <c r="A496" s="5" t="s">
        <v>42</v>
      </c>
      <c r="B496" s="51"/>
      <c r="C496" s="65">
        <v>275000</v>
      </c>
      <c r="D496" s="50">
        <f t="shared" si="33"/>
        <v>11458.333333333334</v>
      </c>
      <c r="E496" s="50">
        <f t="shared" si="34"/>
        <v>25821.596244131455</v>
      </c>
      <c r="F496" s="50">
        <f t="shared" si="35"/>
        <v>1075.8998435054773</v>
      </c>
    </row>
    <row r="497" spans="1:6" s="15" customFormat="1" x14ac:dyDescent="0.45">
      <c r="A497" s="8" t="s">
        <v>28</v>
      </c>
      <c r="B497" s="52"/>
      <c r="C497" s="66">
        <v>300</v>
      </c>
      <c r="D497" s="50">
        <f t="shared" si="33"/>
        <v>12.5</v>
      </c>
      <c r="E497" s="50">
        <f t="shared" si="34"/>
        <v>28.16901408450704</v>
      </c>
      <c r="F497" s="50">
        <f t="shared" si="35"/>
        <v>1.1737089201877933</v>
      </c>
    </row>
    <row r="498" spans="1:6" s="17" customFormat="1" x14ac:dyDescent="0.45">
      <c r="A498" s="16" t="s">
        <v>43</v>
      </c>
      <c r="B498" s="53"/>
      <c r="C498" s="66">
        <f>SUM(C499:C504)</f>
        <v>69000</v>
      </c>
      <c r="D498" s="50">
        <f t="shared" si="33"/>
        <v>2875</v>
      </c>
      <c r="E498" s="50">
        <f t="shared" si="34"/>
        <v>6478.8732394366198</v>
      </c>
      <c r="F498" s="50">
        <f t="shared" si="35"/>
        <v>269.95305164319251</v>
      </c>
    </row>
    <row r="499" spans="1:6" x14ac:dyDescent="0.45">
      <c r="A499" s="7" t="s">
        <v>6</v>
      </c>
      <c r="B499" s="56">
        <v>78889</v>
      </c>
      <c r="C499" s="66">
        <v>69000</v>
      </c>
      <c r="D499" s="50">
        <f t="shared" si="33"/>
        <v>2875</v>
      </c>
      <c r="E499" s="50">
        <f t="shared" si="34"/>
        <v>6478.8732394366198</v>
      </c>
      <c r="F499" s="50">
        <f t="shared" si="35"/>
        <v>269.95305164319251</v>
      </c>
    </row>
    <row r="500" spans="1:6" x14ac:dyDescent="0.45">
      <c r="A500" s="7" t="s">
        <v>7</v>
      </c>
      <c r="B500" s="56">
        <v>44639</v>
      </c>
      <c r="C500" s="66">
        <v>0</v>
      </c>
      <c r="D500" s="50">
        <f t="shared" si="33"/>
        <v>0</v>
      </c>
      <c r="E500" s="50">
        <f t="shared" si="34"/>
        <v>0</v>
      </c>
      <c r="F500" s="50">
        <f t="shared" si="35"/>
        <v>0</v>
      </c>
    </row>
    <row r="501" spans="1:6" x14ac:dyDescent="0.45">
      <c r="A501" s="7" t="s">
        <v>24</v>
      </c>
      <c r="B501" s="56">
        <v>64836</v>
      </c>
      <c r="C501" s="66">
        <v>0</v>
      </c>
      <c r="D501" s="50">
        <f t="shared" si="33"/>
        <v>0</v>
      </c>
      <c r="E501" s="50">
        <f t="shared" si="34"/>
        <v>0</v>
      </c>
      <c r="F501" s="50">
        <f t="shared" si="35"/>
        <v>0</v>
      </c>
    </row>
    <row r="502" spans="1:6" x14ac:dyDescent="0.45">
      <c r="A502" s="7" t="s">
        <v>8</v>
      </c>
      <c r="B502" s="56">
        <v>0</v>
      </c>
      <c r="C502" s="66">
        <v>0</v>
      </c>
      <c r="D502" s="50">
        <f t="shared" si="33"/>
        <v>0</v>
      </c>
      <c r="E502" s="50">
        <f t="shared" si="34"/>
        <v>0</v>
      </c>
      <c r="F502" s="50">
        <f t="shared" si="35"/>
        <v>0</v>
      </c>
    </row>
    <row r="503" spans="1:6" x14ac:dyDescent="0.45">
      <c r="A503" s="7" t="s">
        <v>10</v>
      </c>
      <c r="B503" s="56">
        <v>122722</v>
      </c>
      <c r="C503" s="66">
        <v>0</v>
      </c>
      <c r="D503" s="50">
        <f t="shared" si="33"/>
        <v>0</v>
      </c>
      <c r="E503" s="50">
        <f t="shared" si="34"/>
        <v>0</v>
      </c>
      <c r="F503" s="50">
        <f t="shared" si="35"/>
        <v>0</v>
      </c>
    </row>
    <row r="504" spans="1:6" x14ac:dyDescent="0.45">
      <c r="A504" s="7" t="s">
        <v>11</v>
      </c>
      <c r="B504" s="56">
        <v>187857</v>
      </c>
      <c r="C504" s="66">
        <v>0</v>
      </c>
      <c r="D504" s="50">
        <f t="shared" si="33"/>
        <v>0</v>
      </c>
      <c r="E504" s="50">
        <f t="shared" si="34"/>
        <v>0</v>
      </c>
      <c r="F504" s="50">
        <f t="shared" si="35"/>
        <v>0</v>
      </c>
    </row>
    <row r="505" spans="1:6" x14ac:dyDescent="0.45">
      <c r="A505" s="4" t="s">
        <v>36</v>
      </c>
      <c r="B505" s="49"/>
      <c r="C505" s="64">
        <f>SUM(C506:C508)</f>
        <v>97200</v>
      </c>
      <c r="D505" s="49">
        <f t="shared" si="33"/>
        <v>4050</v>
      </c>
      <c r="E505" s="49">
        <f t="shared" si="34"/>
        <v>9126.7605633802814</v>
      </c>
      <c r="F505" s="49">
        <f t="shared" si="35"/>
        <v>380.28169014084506</v>
      </c>
    </row>
    <row r="506" spans="1:6" s="14" customFormat="1" x14ac:dyDescent="0.45">
      <c r="A506" s="5" t="s">
        <v>42</v>
      </c>
      <c r="B506" s="51"/>
      <c r="C506" s="65">
        <v>8600</v>
      </c>
      <c r="D506" s="50">
        <f t="shared" si="33"/>
        <v>358.33333333333331</v>
      </c>
      <c r="E506" s="50">
        <f t="shared" si="34"/>
        <v>807.5117370892018</v>
      </c>
      <c r="F506" s="50">
        <f t="shared" si="35"/>
        <v>33.646322378716739</v>
      </c>
    </row>
    <row r="507" spans="1:6" s="15" customFormat="1" x14ac:dyDescent="0.45">
      <c r="A507" s="8" t="s">
        <v>28</v>
      </c>
      <c r="B507" s="52"/>
      <c r="C507" s="65">
        <v>78800</v>
      </c>
      <c r="D507" s="50">
        <f t="shared" si="33"/>
        <v>3283.3333333333335</v>
      </c>
      <c r="E507" s="50">
        <f t="shared" si="34"/>
        <v>7399.0610328638495</v>
      </c>
      <c r="F507" s="50">
        <f t="shared" si="35"/>
        <v>308.2942097026604</v>
      </c>
    </row>
    <row r="508" spans="1:6" s="17" customFormat="1" x14ac:dyDescent="0.45">
      <c r="A508" s="16" t="s">
        <v>43</v>
      </c>
      <c r="B508" s="53"/>
      <c r="C508" s="72">
        <f>SUM(C509:C514)</f>
        <v>9800</v>
      </c>
      <c r="D508" s="50">
        <f t="shared" si="33"/>
        <v>408.33333333333331</v>
      </c>
      <c r="E508" s="50">
        <f t="shared" si="34"/>
        <v>920.18779342722996</v>
      </c>
      <c r="F508" s="50">
        <f t="shared" si="35"/>
        <v>38.341158059467915</v>
      </c>
    </row>
    <row r="509" spans="1:6" x14ac:dyDescent="0.45">
      <c r="A509" s="7" t="s">
        <v>6</v>
      </c>
      <c r="B509" s="50"/>
      <c r="C509" s="61">
        <v>9800</v>
      </c>
      <c r="D509" s="50">
        <f t="shared" si="33"/>
        <v>408.33333333333331</v>
      </c>
      <c r="E509" s="50">
        <f t="shared" si="34"/>
        <v>920.18779342722996</v>
      </c>
      <c r="F509" s="50">
        <f t="shared" si="35"/>
        <v>38.341158059467915</v>
      </c>
    </row>
    <row r="510" spans="1:6" x14ac:dyDescent="0.45">
      <c r="A510" s="7" t="s">
        <v>7</v>
      </c>
      <c r="B510" s="50"/>
      <c r="C510" s="65">
        <v>0</v>
      </c>
      <c r="D510" s="50">
        <f t="shared" si="33"/>
        <v>0</v>
      </c>
      <c r="E510" s="50">
        <f t="shared" si="34"/>
        <v>0</v>
      </c>
      <c r="F510" s="50">
        <f t="shared" si="35"/>
        <v>0</v>
      </c>
    </row>
    <row r="511" spans="1:6" x14ac:dyDescent="0.45">
      <c r="A511" s="7" t="s">
        <v>24</v>
      </c>
      <c r="B511" s="50"/>
      <c r="C511" s="66">
        <v>0</v>
      </c>
      <c r="D511" s="50">
        <f t="shared" si="33"/>
        <v>0</v>
      </c>
      <c r="E511" s="50">
        <f t="shared" si="34"/>
        <v>0</v>
      </c>
      <c r="F511" s="50">
        <f t="shared" si="35"/>
        <v>0</v>
      </c>
    </row>
    <row r="512" spans="1:6" x14ac:dyDescent="0.45">
      <c r="A512" s="7" t="s">
        <v>8</v>
      </c>
      <c r="B512" s="50"/>
      <c r="C512" s="66">
        <v>0</v>
      </c>
      <c r="D512" s="50">
        <f t="shared" si="33"/>
        <v>0</v>
      </c>
      <c r="E512" s="50">
        <f t="shared" si="34"/>
        <v>0</v>
      </c>
      <c r="F512" s="50">
        <f t="shared" si="35"/>
        <v>0</v>
      </c>
    </row>
    <row r="513" spans="1:6" x14ac:dyDescent="0.45">
      <c r="A513" s="7" t="s">
        <v>10</v>
      </c>
      <c r="B513" s="50"/>
      <c r="C513" s="66">
        <v>0</v>
      </c>
      <c r="D513" s="50">
        <f t="shared" si="33"/>
        <v>0</v>
      </c>
      <c r="E513" s="50">
        <f t="shared" si="34"/>
        <v>0</v>
      </c>
      <c r="F513" s="50">
        <f t="shared" si="35"/>
        <v>0</v>
      </c>
    </row>
    <row r="514" spans="1:6" x14ac:dyDescent="0.45">
      <c r="A514" s="7" t="s">
        <v>11</v>
      </c>
      <c r="B514" s="50"/>
      <c r="C514" s="66">
        <v>0</v>
      </c>
      <c r="D514" s="50">
        <f t="shared" si="33"/>
        <v>0</v>
      </c>
      <c r="E514" s="50">
        <f t="shared" si="34"/>
        <v>0</v>
      </c>
      <c r="F514" s="50">
        <f t="shared" si="35"/>
        <v>0</v>
      </c>
    </row>
    <row r="515" spans="1:6" x14ac:dyDescent="0.45">
      <c r="A515" s="4" t="s">
        <v>38</v>
      </c>
      <c r="B515" s="49"/>
      <c r="C515" s="64">
        <f>SUM(C516:C518)</f>
        <v>52900</v>
      </c>
      <c r="D515" s="49">
        <f t="shared" si="33"/>
        <v>2204.1666666666665</v>
      </c>
      <c r="E515" s="49">
        <f t="shared" si="34"/>
        <v>4967.1361502347418</v>
      </c>
      <c r="F515" s="49">
        <f t="shared" si="35"/>
        <v>206.96400625978092</v>
      </c>
    </row>
    <row r="516" spans="1:6" s="14" customFormat="1" x14ac:dyDescent="0.45">
      <c r="A516" s="5" t="s">
        <v>42</v>
      </c>
      <c r="B516" s="51"/>
      <c r="C516" s="65">
        <f>9900-7000</f>
        <v>2900</v>
      </c>
      <c r="D516" s="50">
        <f t="shared" si="33"/>
        <v>120.83333333333333</v>
      </c>
      <c r="E516" s="50">
        <f t="shared" si="34"/>
        <v>272.30046948356807</v>
      </c>
      <c r="F516" s="50">
        <f t="shared" si="35"/>
        <v>11.345852895148669</v>
      </c>
    </row>
    <row r="517" spans="1:6" s="15" customFormat="1" x14ac:dyDescent="0.45">
      <c r="A517" s="8" t="s">
        <v>28</v>
      </c>
      <c r="B517" s="52"/>
      <c r="C517" s="65">
        <v>29000</v>
      </c>
      <c r="D517" s="50">
        <f t="shared" si="33"/>
        <v>1208.3333333333333</v>
      </c>
      <c r="E517" s="50">
        <f t="shared" si="34"/>
        <v>2723.0046948356808</v>
      </c>
      <c r="F517" s="50">
        <f t="shared" si="35"/>
        <v>113.4585289514867</v>
      </c>
    </row>
    <row r="518" spans="1:6" s="17" customFormat="1" x14ac:dyDescent="0.45">
      <c r="A518" s="16" t="s">
        <v>43</v>
      </c>
      <c r="B518" s="53"/>
      <c r="C518" s="66">
        <f>SUM(C519:C524)</f>
        <v>21000</v>
      </c>
      <c r="D518" s="50">
        <f t="shared" si="33"/>
        <v>875</v>
      </c>
      <c r="E518" s="50">
        <f t="shared" si="34"/>
        <v>1971.8309859154929</v>
      </c>
      <c r="F518" s="50">
        <f t="shared" si="35"/>
        <v>82.159624413145536</v>
      </c>
    </row>
    <row r="519" spans="1:6" x14ac:dyDescent="0.45">
      <c r="A519" s="7" t="s">
        <v>6</v>
      </c>
      <c r="B519" s="50"/>
      <c r="C519" s="66">
        <v>0</v>
      </c>
      <c r="D519" s="50">
        <f t="shared" si="33"/>
        <v>0</v>
      </c>
      <c r="E519" s="50">
        <f t="shared" si="34"/>
        <v>0</v>
      </c>
      <c r="F519" s="50">
        <f t="shared" si="35"/>
        <v>0</v>
      </c>
    </row>
    <row r="520" spans="1:6" x14ac:dyDescent="0.45">
      <c r="A520" s="7" t="s">
        <v>7</v>
      </c>
      <c r="B520" s="50"/>
      <c r="C520" s="66">
        <v>0</v>
      </c>
      <c r="D520" s="50">
        <f t="shared" si="33"/>
        <v>0</v>
      </c>
      <c r="E520" s="50">
        <f t="shared" si="34"/>
        <v>0</v>
      </c>
      <c r="F520" s="50">
        <f t="shared" si="35"/>
        <v>0</v>
      </c>
    </row>
    <row r="521" spans="1:6" x14ac:dyDescent="0.45">
      <c r="A521" s="7" t="s">
        <v>24</v>
      </c>
      <c r="B521" s="50"/>
      <c r="C521" s="66">
        <v>11000</v>
      </c>
      <c r="D521" s="50">
        <f t="shared" si="33"/>
        <v>458.33333333333331</v>
      </c>
      <c r="E521" s="50">
        <f t="shared" si="34"/>
        <v>1032.8638497652582</v>
      </c>
      <c r="F521" s="50">
        <f t="shared" si="35"/>
        <v>43.035993740219091</v>
      </c>
    </row>
    <row r="522" spans="1:6" x14ac:dyDescent="0.45">
      <c r="A522" s="7" t="s">
        <v>8</v>
      </c>
      <c r="B522" s="50"/>
      <c r="C522" s="66">
        <v>0</v>
      </c>
      <c r="D522" s="50">
        <f t="shared" si="33"/>
        <v>0</v>
      </c>
      <c r="E522" s="50">
        <f t="shared" si="34"/>
        <v>0</v>
      </c>
      <c r="F522" s="50">
        <f t="shared" si="35"/>
        <v>0</v>
      </c>
    </row>
    <row r="523" spans="1:6" x14ac:dyDescent="0.45">
      <c r="A523" s="7" t="s">
        <v>10</v>
      </c>
      <c r="B523" s="50"/>
      <c r="C523" s="66">
        <v>10000</v>
      </c>
      <c r="D523" s="50">
        <f t="shared" si="33"/>
        <v>416.66666666666669</v>
      </c>
      <c r="E523" s="50">
        <f t="shared" si="34"/>
        <v>938.96713615023475</v>
      </c>
      <c r="F523" s="50">
        <f t="shared" si="35"/>
        <v>39.123630672926446</v>
      </c>
    </row>
    <row r="524" spans="1:6" x14ac:dyDescent="0.45">
      <c r="A524" s="7" t="s">
        <v>11</v>
      </c>
      <c r="B524" s="50"/>
      <c r="C524" s="66">
        <v>0</v>
      </c>
      <c r="D524" s="50">
        <f t="shared" si="33"/>
        <v>0</v>
      </c>
      <c r="E524" s="50">
        <f t="shared" si="34"/>
        <v>0</v>
      </c>
      <c r="F524" s="50">
        <f t="shared" si="35"/>
        <v>0</v>
      </c>
    </row>
    <row r="525" spans="1:6" x14ac:dyDescent="0.45">
      <c r="A525" s="4" t="s">
        <v>39</v>
      </c>
      <c r="B525" s="54"/>
      <c r="C525" s="68">
        <f>C526+C528+C527</f>
        <v>6999.921687</v>
      </c>
      <c r="D525" s="49">
        <f t="shared" si="33"/>
        <v>291.663403625</v>
      </c>
      <c r="E525" s="49">
        <f t="shared" si="34"/>
        <v>657.26964197183099</v>
      </c>
      <c r="F525" s="49">
        <f t="shared" si="35"/>
        <v>27.386235082159626</v>
      </c>
    </row>
    <row r="526" spans="1:6" x14ac:dyDescent="0.45">
      <c r="A526" s="5" t="s">
        <v>42</v>
      </c>
      <c r="B526" s="50"/>
      <c r="C526" s="66">
        <v>2.1096780000000002</v>
      </c>
      <c r="D526" s="50">
        <f t="shared" si="33"/>
        <v>8.7903250000000002E-2</v>
      </c>
      <c r="E526" s="50">
        <f t="shared" si="34"/>
        <v>0.19809183098591551</v>
      </c>
      <c r="F526" s="50">
        <f t="shared" si="35"/>
        <v>8.2538262910798136E-3</v>
      </c>
    </row>
    <row r="527" spans="1:6" x14ac:dyDescent="0.45">
      <c r="A527" s="42" t="s">
        <v>28</v>
      </c>
      <c r="B527" s="50"/>
      <c r="C527" s="66">
        <v>8.8761709999999994</v>
      </c>
      <c r="D527" s="50">
        <f t="shared" si="33"/>
        <v>0.36984045833333329</v>
      </c>
      <c r="E527" s="50">
        <f t="shared" si="34"/>
        <v>0.83344328638497645</v>
      </c>
      <c r="F527" s="50">
        <f t="shared" si="35"/>
        <v>3.4726803599374016E-2</v>
      </c>
    </row>
    <row r="528" spans="1:6" x14ac:dyDescent="0.45">
      <c r="A528" s="16" t="s">
        <v>43</v>
      </c>
      <c r="B528" s="50"/>
      <c r="C528" s="66">
        <f>SUM(C529:C533)</f>
        <v>6988.9358380000003</v>
      </c>
      <c r="D528" s="50">
        <f t="shared" si="33"/>
        <v>291.20565991666666</v>
      </c>
      <c r="E528" s="50">
        <f t="shared" si="34"/>
        <v>656.23810685446006</v>
      </c>
      <c r="F528" s="50">
        <f t="shared" si="35"/>
        <v>27.343254452269168</v>
      </c>
    </row>
    <row r="529" spans="1:6" x14ac:dyDescent="0.45">
      <c r="A529" s="7" t="s">
        <v>6</v>
      </c>
      <c r="B529" s="50"/>
      <c r="C529" s="66"/>
      <c r="D529" s="50">
        <f t="shared" si="33"/>
        <v>0</v>
      </c>
      <c r="E529" s="50">
        <f t="shared" si="34"/>
        <v>0</v>
      </c>
      <c r="F529" s="50">
        <f t="shared" si="35"/>
        <v>0</v>
      </c>
    </row>
    <row r="530" spans="1:6" x14ac:dyDescent="0.45">
      <c r="A530" s="7" t="s">
        <v>7</v>
      </c>
      <c r="B530" s="50"/>
      <c r="C530" s="66"/>
      <c r="D530" s="50">
        <f t="shared" si="33"/>
        <v>0</v>
      </c>
      <c r="E530" s="50">
        <f t="shared" si="34"/>
        <v>0</v>
      </c>
      <c r="F530" s="50">
        <f t="shared" si="35"/>
        <v>0</v>
      </c>
    </row>
    <row r="531" spans="1:6" x14ac:dyDescent="0.45">
      <c r="A531" s="7" t="s">
        <v>25</v>
      </c>
      <c r="B531" s="50"/>
      <c r="C531" s="66">
        <f>7068.935838-80</f>
        <v>6988.9358380000003</v>
      </c>
      <c r="D531" s="50">
        <f t="shared" si="33"/>
        <v>291.20565991666666</v>
      </c>
      <c r="E531" s="50">
        <f t="shared" si="34"/>
        <v>656.23810685446006</v>
      </c>
      <c r="F531" s="50">
        <f t="shared" si="35"/>
        <v>27.343254452269168</v>
      </c>
    </row>
    <row r="532" spans="1:6" x14ac:dyDescent="0.45">
      <c r="A532" s="7" t="s">
        <v>10</v>
      </c>
      <c r="B532" s="50"/>
      <c r="C532" s="66"/>
      <c r="D532" s="50">
        <f t="shared" si="33"/>
        <v>0</v>
      </c>
      <c r="E532" s="50">
        <f t="shared" si="34"/>
        <v>0</v>
      </c>
      <c r="F532" s="50">
        <f t="shared" si="35"/>
        <v>0</v>
      </c>
    </row>
    <row r="533" spans="1:6" x14ac:dyDescent="0.45">
      <c r="A533" s="7" t="s">
        <v>11</v>
      </c>
      <c r="B533" s="50"/>
      <c r="C533" s="66"/>
      <c r="D533" s="50">
        <f t="shared" si="33"/>
        <v>0</v>
      </c>
      <c r="E533" s="50">
        <f t="shared" si="34"/>
        <v>0</v>
      </c>
      <c r="F533" s="50">
        <f t="shared" si="35"/>
        <v>0</v>
      </c>
    </row>
    <row r="534" spans="1:6" x14ac:dyDescent="0.45">
      <c r="A534" s="4" t="s">
        <v>40</v>
      </c>
      <c r="B534" s="54"/>
      <c r="C534" s="68">
        <f>C535+C536</f>
        <v>0</v>
      </c>
      <c r="D534" s="49">
        <f t="shared" si="33"/>
        <v>0</v>
      </c>
      <c r="E534" s="49">
        <f t="shared" si="34"/>
        <v>0</v>
      </c>
      <c r="F534" s="49">
        <f t="shared" si="35"/>
        <v>0</v>
      </c>
    </row>
    <row r="535" spans="1:6" x14ac:dyDescent="0.45">
      <c r="A535" s="5" t="s">
        <v>42</v>
      </c>
      <c r="B535" s="50"/>
      <c r="C535" s="66"/>
      <c r="D535" s="50">
        <f t="shared" si="33"/>
        <v>0</v>
      </c>
      <c r="E535" s="50">
        <f t="shared" si="34"/>
        <v>0</v>
      </c>
      <c r="F535" s="50">
        <f t="shared" si="35"/>
        <v>0</v>
      </c>
    </row>
    <row r="536" spans="1:6" x14ac:dyDescent="0.45">
      <c r="A536" s="16" t="s">
        <v>43</v>
      </c>
      <c r="B536" s="50"/>
      <c r="C536" s="66">
        <f>SUM(C537:C541)</f>
        <v>0</v>
      </c>
      <c r="D536" s="50">
        <f t="shared" si="33"/>
        <v>0</v>
      </c>
      <c r="E536" s="50">
        <f t="shared" si="34"/>
        <v>0</v>
      </c>
      <c r="F536" s="50">
        <f t="shared" si="35"/>
        <v>0</v>
      </c>
    </row>
    <row r="537" spans="1:6" x14ac:dyDescent="0.45">
      <c r="A537" s="7" t="s">
        <v>6</v>
      </c>
      <c r="B537" s="50"/>
      <c r="C537" s="66"/>
      <c r="D537" s="50">
        <f t="shared" si="33"/>
        <v>0</v>
      </c>
      <c r="E537" s="50">
        <f t="shared" si="34"/>
        <v>0</v>
      </c>
      <c r="F537" s="50">
        <f t="shared" si="35"/>
        <v>0</v>
      </c>
    </row>
    <row r="538" spans="1:6" x14ac:dyDescent="0.45">
      <c r="A538" s="7" t="s">
        <v>7</v>
      </c>
      <c r="B538" s="50"/>
      <c r="C538" s="66"/>
      <c r="D538" s="50">
        <f t="shared" si="33"/>
        <v>0</v>
      </c>
      <c r="E538" s="50">
        <f t="shared" si="34"/>
        <v>0</v>
      </c>
      <c r="F538" s="50">
        <f t="shared" si="35"/>
        <v>0</v>
      </c>
    </row>
    <row r="539" spans="1:6" x14ac:dyDescent="0.45">
      <c r="A539" s="7" t="s">
        <v>25</v>
      </c>
      <c r="B539" s="50"/>
      <c r="C539" s="66"/>
      <c r="D539" s="50">
        <f t="shared" si="33"/>
        <v>0</v>
      </c>
      <c r="E539" s="50">
        <f t="shared" si="34"/>
        <v>0</v>
      </c>
      <c r="F539" s="50">
        <f t="shared" si="35"/>
        <v>0</v>
      </c>
    </row>
    <row r="540" spans="1:6" x14ac:dyDescent="0.45">
      <c r="A540" s="7" t="s">
        <v>10</v>
      </c>
      <c r="B540" s="50"/>
      <c r="C540" s="66"/>
      <c r="D540" s="50">
        <f t="shared" si="33"/>
        <v>0</v>
      </c>
      <c r="E540" s="50">
        <f t="shared" si="34"/>
        <v>0</v>
      </c>
      <c r="F540" s="50">
        <f t="shared" si="35"/>
        <v>0</v>
      </c>
    </row>
    <row r="541" spans="1:6" x14ac:dyDescent="0.45">
      <c r="A541" s="7" t="s">
        <v>11</v>
      </c>
      <c r="B541" s="50"/>
      <c r="C541" s="66"/>
      <c r="D541" s="50">
        <f t="shared" si="33"/>
        <v>0</v>
      </c>
      <c r="E541" s="50">
        <f t="shared" si="34"/>
        <v>0</v>
      </c>
      <c r="F541" s="50">
        <f t="shared" si="35"/>
        <v>0</v>
      </c>
    </row>
    <row r="542" spans="1:6" x14ac:dyDescent="0.45">
      <c r="A542" s="2" t="s">
        <v>23</v>
      </c>
      <c r="B542" s="25"/>
      <c r="C542" s="25"/>
      <c r="D542" s="25"/>
      <c r="E542" s="25"/>
      <c r="F542" s="25"/>
    </row>
    <row r="543" spans="1:6" x14ac:dyDescent="0.45">
      <c r="A543" s="13" t="s">
        <v>41</v>
      </c>
      <c r="B543" s="55"/>
      <c r="C543" s="69">
        <f>C544+C554+C564+C574+C583</f>
        <v>500850.20563500002</v>
      </c>
      <c r="D543" s="55">
        <f>C543/24</f>
        <v>20868.758568125002</v>
      </c>
      <c r="E543" s="55">
        <f>C543/10.65</f>
        <v>47028.188322535214</v>
      </c>
      <c r="F543" s="55">
        <f>E543/24</f>
        <v>1959.5078467723006</v>
      </c>
    </row>
    <row r="544" spans="1:6" x14ac:dyDescent="0.45">
      <c r="A544" s="4" t="s">
        <v>37</v>
      </c>
      <c r="B544" s="49"/>
      <c r="C544" s="64">
        <f>SUM(C545:C547)</f>
        <v>344300</v>
      </c>
      <c r="D544" s="49">
        <f t="shared" ref="D544:D590" si="36">C544/24</f>
        <v>14345.833333333334</v>
      </c>
      <c r="E544" s="49">
        <f t="shared" ref="E544:E590" si="37">C544/10.65</f>
        <v>32328.638497652581</v>
      </c>
      <c r="F544" s="49">
        <f t="shared" ref="F544:F590" si="38">E544/24</f>
        <v>1347.0266040688575</v>
      </c>
    </row>
    <row r="545" spans="1:6" s="14" customFormat="1" x14ac:dyDescent="0.45">
      <c r="A545" s="5" t="s">
        <v>42</v>
      </c>
      <c r="B545" s="51"/>
      <c r="C545" s="65">
        <v>275000</v>
      </c>
      <c r="D545" s="50">
        <f t="shared" si="36"/>
        <v>11458.333333333334</v>
      </c>
      <c r="E545" s="50">
        <f t="shared" si="37"/>
        <v>25821.596244131455</v>
      </c>
      <c r="F545" s="50">
        <f t="shared" si="38"/>
        <v>1075.8998435054773</v>
      </c>
    </row>
    <row r="546" spans="1:6" s="15" customFormat="1" x14ac:dyDescent="0.45">
      <c r="A546" s="8" t="s">
        <v>28</v>
      </c>
      <c r="B546" s="52"/>
      <c r="C546" s="66">
        <v>300</v>
      </c>
      <c r="D546" s="50">
        <f t="shared" si="36"/>
        <v>12.5</v>
      </c>
      <c r="E546" s="50">
        <f t="shared" si="37"/>
        <v>28.16901408450704</v>
      </c>
      <c r="F546" s="50">
        <f t="shared" si="38"/>
        <v>1.1737089201877933</v>
      </c>
    </row>
    <row r="547" spans="1:6" s="17" customFormat="1" x14ac:dyDescent="0.45">
      <c r="A547" s="16" t="s">
        <v>43</v>
      </c>
      <c r="B547" s="53"/>
      <c r="C547" s="66">
        <f>SUM(C548:C553)</f>
        <v>69000</v>
      </c>
      <c r="D547" s="50">
        <f t="shared" si="36"/>
        <v>2875</v>
      </c>
      <c r="E547" s="50">
        <f t="shared" si="37"/>
        <v>6478.8732394366198</v>
      </c>
      <c r="F547" s="50">
        <f t="shared" si="38"/>
        <v>269.95305164319251</v>
      </c>
    </row>
    <row r="548" spans="1:6" x14ac:dyDescent="0.45">
      <c r="A548" s="7" t="s">
        <v>6</v>
      </c>
      <c r="B548" s="56">
        <v>89407</v>
      </c>
      <c r="C548" s="66">
        <v>69000</v>
      </c>
      <c r="D548" s="50">
        <f t="shared" si="36"/>
        <v>2875</v>
      </c>
      <c r="E548" s="50">
        <f t="shared" si="37"/>
        <v>6478.8732394366198</v>
      </c>
      <c r="F548" s="50">
        <f t="shared" si="38"/>
        <v>269.95305164319251</v>
      </c>
    </row>
    <row r="549" spans="1:6" x14ac:dyDescent="0.45">
      <c r="A549" s="7" t="s">
        <v>7</v>
      </c>
      <c r="B549" s="56">
        <v>44639</v>
      </c>
      <c r="C549" s="66">
        <v>0</v>
      </c>
      <c r="D549" s="50">
        <f t="shared" si="36"/>
        <v>0</v>
      </c>
      <c r="E549" s="50">
        <f t="shared" si="37"/>
        <v>0</v>
      </c>
      <c r="F549" s="50">
        <f t="shared" si="38"/>
        <v>0</v>
      </c>
    </row>
    <row r="550" spans="1:6" x14ac:dyDescent="0.45">
      <c r="A550" s="7" t="s">
        <v>24</v>
      </c>
      <c r="B550" s="56">
        <v>64836</v>
      </c>
      <c r="C550" s="66">
        <v>0</v>
      </c>
      <c r="D550" s="50">
        <f t="shared" si="36"/>
        <v>0</v>
      </c>
      <c r="E550" s="50">
        <f t="shared" si="37"/>
        <v>0</v>
      </c>
      <c r="F550" s="50">
        <f t="shared" si="38"/>
        <v>0</v>
      </c>
    </row>
    <row r="551" spans="1:6" x14ac:dyDescent="0.45">
      <c r="A551" s="7" t="s">
        <v>8</v>
      </c>
      <c r="B551" s="56">
        <v>0</v>
      </c>
      <c r="C551" s="66">
        <v>0</v>
      </c>
      <c r="D551" s="50">
        <f t="shared" si="36"/>
        <v>0</v>
      </c>
      <c r="E551" s="50">
        <f t="shared" si="37"/>
        <v>0</v>
      </c>
      <c r="F551" s="50">
        <f t="shared" si="38"/>
        <v>0</v>
      </c>
    </row>
    <row r="552" spans="1:6" x14ac:dyDescent="0.45">
      <c r="A552" s="7" t="s">
        <v>10</v>
      </c>
      <c r="B552" s="56">
        <v>122722</v>
      </c>
      <c r="C552" s="66">
        <v>0</v>
      </c>
      <c r="D552" s="50">
        <f t="shared" si="36"/>
        <v>0</v>
      </c>
      <c r="E552" s="50">
        <f t="shared" si="37"/>
        <v>0</v>
      </c>
      <c r="F552" s="50">
        <f t="shared" si="38"/>
        <v>0</v>
      </c>
    </row>
    <row r="553" spans="1:6" x14ac:dyDescent="0.45">
      <c r="A553" s="7" t="s">
        <v>11</v>
      </c>
      <c r="B553" s="56">
        <v>187857</v>
      </c>
      <c r="C553" s="66">
        <v>0</v>
      </c>
      <c r="D553" s="50">
        <f t="shared" si="36"/>
        <v>0</v>
      </c>
      <c r="E553" s="50">
        <f t="shared" si="37"/>
        <v>0</v>
      </c>
      <c r="F553" s="50">
        <f t="shared" si="38"/>
        <v>0</v>
      </c>
    </row>
    <row r="554" spans="1:6" x14ac:dyDescent="0.45">
      <c r="A554" s="4" t="s">
        <v>36</v>
      </c>
      <c r="B554" s="49"/>
      <c r="C554" s="64">
        <f>SUM(C555:C557)</f>
        <v>97200</v>
      </c>
      <c r="D554" s="49">
        <f t="shared" si="36"/>
        <v>4050</v>
      </c>
      <c r="E554" s="49">
        <f t="shared" si="37"/>
        <v>9126.7605633802814</v>
      </c>
      <c r="F554" s="49">
        <f t="shared" si="38"/>
        <v>380.28169014084506</v>
      </c>
    </row>
    <row r="555" spans="1:6" s="14" customFormat="1" x14ac:dyDescent="0.45">
      <c r="A555" s="5" t="s">
        <v>42</v>
      </c>
      <c r="B555" s="51"/>
      <c r="C555" s="65">
        <v>8600</v>
      </c>
      <c r="D555" s="50">
        <f t="shared" si="36"/>
        <v>358.33333333333331</v>
      </c>
      <c r="E555" s="50">
        <f t="shared" si="37"/>
        <v>807.5117370892018</v>
      </c>
      <c r="F555" s="50">
        <f t="shared" si="38"/>
        <v>33.646322378716739</v>
      </c>
    </row>
    <row r="556" spans="1:6" s="15" customFormat="1" x14ac:dyDescent="0.45">
      <c r="A556" s="8" t="s">
        <v>28</v>
      </c>
      <c r="B556" s="52"/>
      <c r="C556" s="65">
        <v>78800</v>
      </c>
      <c r="D556" s="50">
        <f t="shared" si="36"/>
        <v>3283.3333333333335</v>
      </c>
      <c r="E556" s="50">
        <f t="shared" si="37"/>
        <v>7399.0610328638495</v>
      </c>
      <c r="F556" s="50">
        <f t="shared" si="38"/>
        <v>308.2942097026604</v>
      </c>
    </row>
    <row r="557" spans="1:6" s="17" customFormat="1" x14ac:dyDescent="0.45">
      <c r="A557" s="16" t="s">
        <v>43</v>
      </c>
      <c r="B557" s="53"/>
      <c r="C557" s="72">
        <f>SUM(C558:C563)</f>
        <v>9800</v>
      </c>
      <c r="D557" s="50">
        <f t="shared" si="36"/>
        <v>408.33333333333331</v>
      </c>
      <c r="E557" s="50">
        <f t="shared" si="37"/>
        <v>920.18779342722996</v>
      </c>
      <c r="F557" s="50">
        <f t="shared" si="38"/>
        <v>38.341158059467915</v>
      </c>
    </row>
    <row r="558" spans="1:6" x14ac:dyDescent="0.45">
      <c r="A558" s="7" t="s">
        <v>6</v>
      </c>
      <c r="B558" s="50"/>
      <c r="C558" s="61">
        <v>9800</v>
      </c>
      <c r="D558" s="50">
        <f t="shared" si="36"/>
        <v>408.33333333333331</v>
      </c>
      <c r="E558" s="50">
        <f t="shared" si="37"/>
        <v>920.18779342722996</v>
      </c>
      <c r="F558" s="50">
        <f t="shared" si="38"/>
        <v>38.341158059467915</v>
      </c>
    </row>
    <row r="559" spans="1:6" x14ac:dyDescent="0.45">
      <c r="A559" s="7" t="s">
        <v>7</v>
      </c>
      <c r="B559" s="50"/>
      <c r="C559" s="65">
        <v>0</v>
      </c>
      <c r="D559" s="50">
        <f t="shared" si="36"/>
        <v>0</v>
      </c>
      <c r="E559" s="50">
        <f t="shared" si="37"/>
        <v>0</v>
      </c>
      <c r="F559" s="50">
        <f t="shared" si="38"/>
        <v>0</v>
      </c>
    </row>
    <row r="560" spans="1:6" x14ac:dyDescent="0.45">
      <c r="A560" s="7" t="s">
        <v>24</v>
      </c>
      <c r="B560" s="50"/>
      <c r="C560" s="66">
        <v>0</v>
      </c>
      <c r="D560" s="50">
        <f t="shared" si="36"/>
        <v>0</v>
      </c>
      <c r="E560" s="50">
        <f t="shared" si="37"/>
        <v>0</v>
      </c>
      <c r="F560" s="50">
        <f t="shared" si="38"/>
        <v>0</v>
      </c>
    </row>
    <row r="561" spans="1:6" x14ac:dyDescent="0.45">
      <c r="A561" s="7" t="s">
        <v>8</v>
      </c>
      <c r="B561" s="50"/>
      <c r="C561" s="66">
        <v>0</v>
      </c>
      <c r="D561" s="50">
        <f t="shared" si="36"/>
        <v>0</v>
      </c>
      <c r="E561" s="50">
        <f t="shared" si="37"/>
        <v>0</v>
      </c>
      <c r="F561" s="50">
        <f t="shared" si="38"/>
        <v>0</v>
      </c>
    </row>
    <row r="562" spans="1:6" x14ac:dyDescent="0.45">
      <c r="A562" s="7" t="s">
        <v>10</v>
      </c>
      <c r="B562" s="50"/>
      <c r="C562" s="66">
        <v>0</v>
      </c>
      <c r="D562" s="50">
        <f t="shared" si="36"/>
        <v>0</v>
      </c>
      <c r="E562" s="50">
        <f t="shared" si="37"/>
        <v>0</v>
      </c>
      <c r="F562" s="50">
        <f t="shared" si="38"/>
        <v>0</v>
      </c>
    </row>
    <row r="563" spans="1:6" x14ac:dyDescent="0.45">
      <c r="A563" s="7" t="s">
        <v>11</v>
      </c>
      <c r="B563" s="50"/>
      <c r="C563" s="66">
        <v>0</v>
      </c>
      <c r="D563" s="50">
        <f t="shared" si="36"/>
        <v>0</v>
      </c>
      <c r="E563" s="50">
        <f t="shared" si="37"/>
        <v>0</v>
      </c>
      <c r="F563" s="50">
        <f t="shared" si="38"/>
        <v>0</v>
      </c>
    </row>
    <row r="564" spans="1:6" x14ac:dyDescent="0.45">
      <c r="A564" s="4" t="s">
        <v>38</v>
      </c>
      <c r="B564" s="49"/>
      <c r="C564" s="64">
        <f>SUM(C565:C567)</f>
        <v>54800</v>
      </c>
      <c r="D564" s="49">
        <f t="shared" si="36"/>
        <v>2283.3333333333335</v>
      </c>
      <c r="E564" s="49">
        <f t="shared" si="37"/>
        <v>5145.5399061032858</v>
      </c>
      <c r="F564" s="49">
        <f t="shared" si="38"/>
        <v>214.39749608763691</v>
      </c>
    </row>
    <row r="565" spans="1:6" s="14" customFormat="1" x14ac:dyDescent="0.45">
      <c r="A565" s="5" t="s">
        <v>42</v>
      </c>
      <c r="B565" s="51"/>
      <c r="C565" s="65">
        <v>12800</v>
      </c>
      <c r="D565" s="50">
        <f t="shared" si="36"/>
        <v>533.33333333333337</v>
      </c>
      <c r="E565" s="50">
        <f t="shared" si="37"/>
        <v>1201.8779342723005</v>
      </c>
      <c r="F565" s="50">
        <f t="shared" si="38"/>
        <v>50.078247261345858</v>
      </c>
    </row>
    <row r="566" spans="1:6" s="15" customFormat="1" x14ac:dyDescent="0.45">
      <c r="A566" s="8" t="s">
        <v>28</v>
      </c>
      <c r="B566" s="52"/>
      <c r="C566" s="65">
        <v>42000</v>
      </c>
      <c r="D566" s="50">
        <f t="shared" si="36"/>
        <v>1750</v>
      </c>
      <c r="E566" s="50">
        <f t="shared" si="37"/>
        <v>3943.6619718309857</v>
      </c>
      <c r="F566" s="50">
        <f t="shared" si="38"/>
        <v>164.31924882629107</v>
      </c>
    </row>
    <row r="567" spans="1:6" s="17" customFormat="1" x14ac:dyDescent="0.45">
      <c r="A567" s="16" t="s">
        <v>43</v>
      </c>
      <c r="B567" s="53"/>
      <c r="C567" s="66">
        <f>SUM(C568:C573)</f>
        <v>0</v>
      </c>
      <c r="D567" s="50">
        <f t="shared" si="36"/>
        <v>0</v>
      </c>
      <c r="E567" s="50">
        <f t="shared" si="37"/>
        <v>0</v>
      </c>
      <c r="F567" s="50">
        <f t="shared" si="38"/>
        <v>0</v>
      </c>
    </row>
    <row r="568" spans="1:6" x14ac:dyDescent="0.45">
      <c r="A568" s="7" t="s">
        <v>6</v>
      </c>
      <c r="B568" s="50"/>
      <c r="C568" s="66">
        <v>0</v>
      </c>
      <c r="D568" s="50">
        <f t="shared" si="36"/>
        <v>0</v>
      </c>
      <c r="E568" s="50">
        <f t="shared" si="37"/>
        <v>0</v>
      </c>
      <c r="F568" s="50">
        <f t="shared" si="38"/>
        <v>0</v>
      </c>
    </row>
    <row r="569" spans="1:6" x14ac:dyDescent="0.45">
      <c r="A569" s="7" t="s">
        <v>7</v>
      </c>
      <c r="B569" s="50"/>
      <c r="C569" s="66">
        <v>0</v>
      </c>
      <c r="D569" s="50">
        <f t="shared" si="36"/>
        <v>0</v>
      </c>
      <c r="E569" s="50">
        <f t="shared" si="37"/>
        <v>0</v>
      </c>
      <c r="F569" s="50">
        <f t="shared" si="38"/>
        <v>0</v>
      </c>
    </row>
    <row r="570" spans="1:6" x14ac:dyDescent="0.45">
      <c r="A570" s="7" t="s">
        <v>24</v>
      </c>
      <c r="B570" s="50"/>
      <c r="C570" s="66">
        <v>0</v>
      </c>
      <c r="D570" s="50">
        <f t="shared" si="36"/>
        <v>0</v>
      </c>
      <c r="E570" s="50">
        <f t="shared" si="37"/>
        <v>0</v>
      </c>
      <c r="F570" s="50">
        <f t="shared" si="38"/>
        <v>0</v>
      </c>
    </row>
    <row r="571" spans="1:6" x14ac:dyDescent="0.45">
      <c r="A571" s="7" t="s">
        <v>8</v>
      </c>
      <c r="B571" s="50"/>
      <c r="C571" s="66">
        <v>0</v>
      </c>
      <c r="D571" s="50">
        <f t="shared" si="36"/>
        <v>0</v>
      </c>
      <c r="E571" s="50">
        <f t="shared" si="37"/>
        <v>0</v>
      </c>
      <c r="F571" s="50">
        <f t="shared" si="38"/>
        <v>0</v>
      </c>
    </row>
    <row r="572" spans="1:6" x14ac:dyDescent="0.45">
      <c r="A572" s="7" t="s">
        <v>10</v>
      </c>
      <c r="B572" s="50"/>
      <c r="C572" s="66">
        <v>0</v>
      </c>
      <c r="D572" s="50">
        <f t="shared" si="36"/>
        <v>0</v>
      </c>
      <c r="E572" s="50">
        <f t="shared" si="37"/>
        <v>0</v>
      </c>
      <c r="F572" s="50">
        <f t="shared" si="38"/>
        <v>0</v>
      </c>
    </row>
    <row r="573" spans="1:6" x14ac:dyDescent="0.45">
      <c r="A573" s="7" t="s">
        <v>11</v>
      </c>
      <c r="B573" s="50"/>
      <c r="C573" s="66">
        <v>0</v>
      </c>
      <c r="D573" s="50">
        <f t="shared" si="36"/>
        <v>0</v>
      </c>
      <c r="E573" s="50">
        <f t="shared" si="37"/>
        <v>0</v>
      </c>
      <c r="F573" s="50">
        <f t="shared" si="38"/>
        <v>0</v>
      </c>
    </row>
    <row r="574" spans="1:6" x14ac:dyDescent="0.45">
      <c r="A574" s="4" t="s">
        <v>39</v>
      </c>
      <c r="B574" s="54"/>
      <c r="C574" s="68">
        <f>C575+C577+C576</f>
        <v>4450</v>
      </c>
      <c r="D574" s="49">
        <f t="shared" si="36"/>
        <v>185.41666666666666</v>
      </c>
      <c r="E574" s="49">
        <f t="shared" si="37"/>
        <v>417.84037558685446</v>
      </c>
      <c r="F574" s="49">
        <f t="shared" si="38"/>
        <v>17.410015649452269</v>
      </c>
    </row>
    <row r="575" spans="1:6" x14ac:dyDescent="0.45">
      <c r="A575" s="5" t="s">
        <v>42</v>
      </c>
      <c r="B575" s="50"/>
      <c r="C575" s="66">
        <v>3.57</v>
      </c>
      <c r="D575" s="50">
        <f t="shared" si="36"/>
        <v>0.14874999999999999</v>
      </c>
      <c r="E575" s="50">
        <f t="shared" si="37"/>
        <v>0.3352112676056338</v>
      </c>
      <c r="F575" s="50">
        <f t="shared" si="38"/>
        <v>1.3967136150234741E-2</v>
      </c>
    </row>
    <row r="576" spans="1:6" x14ac:dyDescent="0.45">
      <c r="A576" s="42" t="s">
        <v>28</v>
      </c>
      <c r="B576" s="50"/>
      <c r="C576" s="66"/>
      <c r="D576" s="50">
        <f t="shared" si="36"/>
        <v>0</v>
      </c>
      <c r="E576" s="50">
        <f t="shared" si="37"/>
        <v>0</v>
      </c>
      <c r="F576" s="50">
        <f t="shared" si="38"/>
        <v>0</v>
      </c>
    </row>
    <row r="577" spans="1:6" x14ac:dyDescent="0.45">
      <c r="A577" s="16" t="s">
        <v>43</v>
      </c>
      <c r="B577" s="50"/>
      <c r="C577" s="66">
        <f>SUM(C578:C582)</f>
        <v>4446.43</v>
      </c>
      <c r="D577" s="50">
        <f t="shared" si="36"/>
        <v>185.26791666666668</v>
      </c>
      <c r="E577" s="50">
        <f t="shared" si="37"/>
        <v>417.50516431924882</v>
      </c>
      <c r="F577" s="50">
        <f t="shared" si="38"/>
        <v>17.396048513302034</v>
      </c>
    </row>
    <row r="578" spans="1:6" x14ac:dyDescent="0.45">
      <c r="A578" s="7" t="s">
        <v>6</v>
      </c>
      <c r="B578" s="50"/>
      <c r="C578" s="66"/>
      <c r="D578" s="50">
        <f t="shared" si="36"/>
        <v>0</v>
      </c>
      <c r="E578" s="50">
        <f t="shared" si="37"/>
        <v>0</v>
      </c>
      <c r="F578" s="50">
        <f t="shared" si="38"/>
        <v>0</v>
      </c>
    </row>
    <row r="579" spans="1:6" x14ac:dyDescent="0.45">
      <c r="A579" s="7" t="s">
        <v>7</v>
      </c>
      <c r="B579" s="50"/>
      <c r="C579" s="66"/>
      <c r="D579" s="50">
        <f t="shared" si="36"/>
        <v>0</v>
      </c>
      <c r="E579" s="50">
        <f t="shared" si="37"/>
        <v>0</v>
      </c>
      <c r="F579" s="50">
        <f t="shared" si="38"/>
        <v>0</v>
      </c>
    </row>
    <row r="580" spans="1:6" x14ac:dyDescent="0.45">
      <c r="A580" s="7" t="s">
        <v>25</v>
      </c>
      <c r="B580" s="50"/>
      <c r="C580" s="66">
        <f>4450-C575</f>
        <v>4446.43</v>
      </c>
      <c r="D580" s="50">
        <f t="shared" si="36"/>
        <v>185.26791666666668</v>
      </c>
      <c r="E580" s="50">
        <f t="shared" si="37"/>
        <v>417.50516431924882</v>
      </c>
      <c r="F580" s="50">
        <f t="shared" si="38"/>
        <v>17.396048513302034</v>
      </c>
    </row>
    <row r="581" spans="1:6" x14ac:dyDescent="0.45">
      <c r="A581" s="7" t="s">
        <v>10</v>
      </c>
      <c r="B581" s="50"/>
      <c r="C581" s="66"/>
      <c r="D581" s="50">
        <f t="shared" si="36"/>
        <v>0</v>
      </c>
      <c r="E581" s="50">
        <f t="shared" si="37"/>
        <v>0</v>
      </c>
      <c r="F581" s="50">
        <f t="shared" si="38"/>
        <v>0</v>
      </c>
    </row>
    <row r="582" spans="1:6" x14ac:dyDescent="0.45">
      <c r="A582" s="7" t="s">
        <v>11</v>
      </c>
      <c r="B582" s="50"/>
      <c r="C582" s="66"/>
      <c r="D582" s="50">
        <f t="shared" si="36"/>
        <v>0</v>
      </c>
      <c r="E582" s="50">
        <f t="shared" si="37"/>
        <v>0</v>
      </c>
      <c r="F582" s="50">
        <f t="shared" si="38"/>
        <v>0</v>
      </c>
    </row>
    <row r="583" spans="1:6" x14ac:dyDescent="0.45">
      <c r="A583" s="4" t="s">
        <v>40</v>
      </c>
      <c r="B583" s="54"/>
      <c r="C583" s="68">
        <f>C584+C585</f>
        <v>100.205635</v>
      </c>
      <c r="D583" s="49">
        <f t="shared" si="36"/>
        <v>4.175234791666667</v>
      </c>
      <c r="E583" s="49">
        <f t="shared" si="37"/>
        <v>9.4089798122065726</v>
      </c>
      <c r="F583" s="49">
        <f t="shared" si="38"/>
        <v>0.39204082550860719</v>
      </c>
    </row>
    <row r="584" spans="1:6" x14ac:dyDescent="0.45">
      <c r="A584" s="5" t="s">
        <v>42</v>
      </c>
      <c r="B584" s="50"/>
      <c r="C584" s="66"/>
      <c r="D584" s="50">
        <f t="shared" si="36"/>
        <v>0</v>
      </c>
      <c r="E584" s="50">
        <f t="shared" si="37"/>
        <v>0</v>
      </c>
      <c r="F584" s="50">
        <f t="shared" si="38"/>
        <v>0</v>
      </c>
    </row>
    <row r="585" spans="1:6" x14ac:dyDescent="0.45">
      <c r="A585" s="16" t="s">
        <v>43</v>
      </c>
      <c r="B585" s="50"/>
      <c r="C585" s="66">
        <f>SUM(C586:C590)</f>
        <v>100.205635</v>
      </c>
      <c r="D585" s="50">
        <f t="shared" si="36"/>
        <v>4.175234791666667</v>
      </c>
      <c r="E585" s="50">
        <f t="shared" si="37"/>
        <v>9.4089798122065726</v>
      </c>
      <c r="F585" s="50">
        <f t="shared" si="38"/>
        <v>0.39204082550860719</v>
      </c>
    </row>
    <row r="586" spans="1:6" x14ac:dyDescent="0.45">
      <c r="A586" s="7" t="s">
        <v>6</v>
      </c>
      <c r="B586" s="50"/>
      <c r="C586" s="66"/>
      <c r="D586" s="50">
        <f t="shared" si="36"/>
        <v>0</v>
      </c>
      <c r="E586" s="50">
        <f t="shared" si="37"/>
        <v>0</v>
      </c>
      <c r="F586" s="50">
        <f t="shared" si="38"/>
        <v>0</v>
      </c>
    </row>
    <row r="587" spans="1:6" x14ac:dyDescent="0.45">
      <c r="A587" s="7" t="s">
        <v>7</v>
      </c>
      <c r="B587" s="50"/>
      <c r="C587" s="66"/>
      <c r="D587" s="50">
        <f t="shared" si="36"/>
        <v>0</v>
      </c>
      <c r="E587" s="50">
        <f t="shared" si="37"/>
        <v>0</v>
      </c>
      <c r="F587" s="50">
        <f t="shared" si="38"/>
        <v>0</v>
      </c>
    </row>
    <row r="588" spans="1:6" x14ac:dyDescent="0.45">
      <c r="A588" s="7" t="s">
        <v>25</v>
      </c>
      <c r="B588" s="50"/>
      <c r="C588" s="66">
        <v>100.205635</v>
      </c>
      <c r="D588" s="50">
        <f t="shared" si="36"/>
        <v>4.175234791666667</v>
      </c>
      <c r="E588" s="50">
        <f t="shared" si="37"/>
        <v>9.4089798122065726</v>
      </c>
      <c r="F588" s="50">
        <f t="shared" si="38"/>
        <v>0.39204082550860719</v>
      </c>
    </row>
    <row r="589" spans="1:6" x14ac:dyDescent="0.45">
      <c r="A589" s="7" t="s">
        <v>10</v>
      </c>
      <c r="B589" s="50"/>
      <c r="C589" s="66"/>
      <c r="D589" s="50">
        <f t="shared" si="36"/>
        <v>0</v>
      </c>
      <c r="E589" s="50">
        <f t="shared" si="37"/>
        <v>0</v>
      </c>
      <c r="F589" s="50">
        <f t="shared" si="38"/>
        <v>0</v>
      </c>
    </row>
    <row r="590" spans="1:6" x14ac:dyDescent="0.45">
      <c r="A590" s="7" t="s">
        <v>11</v>
      </c>
      <c r="B590" s="50"/>
      <c r="C590" s="66"/>
      <c r="D590" s="50">
        <f t="shared" si="36"/>
        <v>0</v>
      </c>
      <c r="E590" s="50">
        <f t="shared" si="37"/>
        <v>0</v>
      </c>
      <c r="F590" s="50">
        <f t="shared" si="38"/>
        <v>0</v>
      </c>
    </row>
    <row r="591" spans="1:6" x14ac:dyDescent="0.45">
      <c r="A591" s="1"/>
      <c r="B591" s="26"/>
      <c r="C591" s="27"/>
      <c r="D591" s="27"/>
      <c r="E591" s="27"/>
      <c r="F591" s="27"/>
    </row>
    <row r="592" spans="1:6" x14ac:dyDescent="0.45">
      <c r="A592" s="58"/>
      <c r="B592" s="26"/>
      <c r="C592" s="27"/>
      <c r="D592" s="27"/>
      <c r="E592" s="27"/>
      <c r="F592" s="27"/>
    </row>
    <row r="593" spans="1:6" x14ac:dyDescent="0.45">
      <c r="A593" s="58"/>
      <c r="B593" s="26"/>
      <c r="C593" s="27"/>
      <c r="D593" s="27"/>
      <c r="E593" s="27"/>
      <c r="F593" s="27"/>
    </row>
    <row r="594" spans="1:6" x14ac:dyDescent="0.45">
      <c r="A594" s="58"/>
      <c r="B594" s="26"/>
      <c r="C594" s="27"/>
      <c r="D594" s="27"/>
      <c r="E594" s="27"/>
      <c r="F594" s="27"/>
    </row>
    <row r="595" spans="1:6" x14ac:dyDescent="0.45">
      <c r="A595" s="58"/>
      <c r="B595" s="26"/>
      <c r="C595" s="27"/>
      <c r="D595" s="27"/>
      <c r="E595" s="27"/>
      <c r="F595" s="27"/>
    </row>
    <row r="596" spans="1:6" x14ac:dyDescent="0.45">
      <c r="A596" s="58"/>
      <c r="B596" s="26"/>
      <c r="C596" s="27"/>
      <c r="D596" s="27"/>
      <c r="E596" s="27"/>
      <c r="F596" s="27"/>
    </row>
    <row r="597" spans="1:6" x14ac:dyDescent="0.45">
      <c r="B597" s="26"/>
      <c r="C597" s="27"/>
      <c r="D597" s="27"/>
      <c r="E597" s="27"/>
      <c r="F597" s="27"/>
    </row>
    <row r="598" spans="1:6" x14ac:dyDescent="0.45">
      <c r="A598" s="58"/>
      <c r="B598" s="26"/>
      <c r="C598" s="27"/>
      <c r="D598" s="27"/>
      <c r="E598" s="27"/>
      <c r="F598" s="27"/>
    </row>
    <row r="599" spans="1:6" x14ac:dyDescent="0.45">
      <c r="A599" s="58"/>
      <c r="B599" s="26"/>
      <c r="C599" s="27"/>
      <c r="D599" s="27"/>
      <c r="E599" s="27"/>
      <c r="F599" s="27"/>
    </row>
    <row r="600" spans="1:6" x14ac:dyDescent="0.45">
      <c r="B600" s="26"/>
      <c r="C600" s="27"/>
      <c r="D600" s="27"/>
      <c r="E600" s="27"/>
      <c r="F600" s="27"/>
    </row>
    <row r="601" spans="1:6" x14ac:dyDescent="0.45">
      <c r="B601" s="26"/>
      <c r="C601" s="27"/>
      <c r="D601" s="27"/>
      <c r="E601" s="27"/>
      <c r="F601" s="27"/>
    </row>
  </sheetData>
  <autoFilter ref="A1:F602" xr:uid="{00000000-0009-0000-0000-00003A000000}"/>
  <mergeCells count="2">
    <mergeCell ref="A1:A2"/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05" fitToHeight="0" orientation="landscape" r:id="rId1"/>
  <headerFooter>
    <oddHeader>&amp;RANEXA 1</oddHeader>
    <oddFooter>&amp;C&amp;P&amp;R28.09.2018</oddFooter>
  </headerFooter>
  <rowBreaks count="12" manualBreakCount="12">
    <brk id="51" max="25" man="1"/>
    <brk id="100" max="25" man="1"/>
    <brk id="149" max="25" man="1"/>
    <brk id="198" max="25" man="1"/>
    <brk id="247" max="25" man="1"/>
    <brk id="296" max="25" man="1"/>
    <brk id="345" max="25" man="1"/>
    <brk id="394" max="25" man="1"/>
    <brk id="443" max="25" man="1"/>
    <brk id="492" max="25" man="1"/>
    <brk id="541" max="25" man="1"/>
    <brk id="602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ENTRY</vt:lpstr>
      <vt:lpstr>EXIT</vt:lpstr>
      <vt:lpstr>ENTRY!Print_Area</vt:lpstr>
      <vt:lpstr>EXIT!Print_Area</vt:lpstr>
      <vt:lpstr>ENTRY!Print_Titles</vt:lpstr>
      <vt:lpstr>EXIT!Print_Titles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2021-06-14T10:16:53Z</dcterms:created>
  <dcterms:modified xsi:type="dcterms:W3CDTF">2025-08-19T07:23:05Z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