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240" yWindow="105" windowWidth="14805" windowHeight="8010"/>
  </bookViews>
  <sheets>
    <sheet name="2017-2018" sheetId="1" r:id="rId1"/>
  </sheets>
  <definedNames>
    <definedName name="_xlnm._FilterDatabase" localSheetId="0" hidden="1">'2017-2018'!$A$7:$BU$83</definedName>
    <definedName name="_xlnm.Print_Area" localSheetId="0">'2017-2018'!$A$1:$AO$67</definedName>
  </definedNames>
  <calcPr calcId="152511" calcOnSave="0"/>
</workbook>
</file>

<file path=xl/calcChain.xml><?xml version="1.0" encoding="utf-8"?>
<calcChain xmlns="http://schemas.openxmlformats.org/spreadsheetml/2006/main">
  <c r="AH71" i="1" l="1"/>
  <c r="AR10" i="1" l="1"/>
  <c r="AH64" i="1" l="1"/>
  <c r="BL34" i="1" l="1"/>
  <c r="BL33" i="1"/>
  <c r="BL32" i="1"/>
  <c r="BL31" i="1"/>
  <c r="BL30" i="1"/>
  <c r="BL29" i="1"/>
  <c r="BL28" i="1"/>
  <c r="BL27" i="1"/>
  <c r="BL26" i="1"/>
  <c r="BL25" i="1"/>
  <c r="BL24" i="1"/>
  <c r="BL23" i="1"/>
  <c r="BL22" i="1"/>
  <c r="BL21" i="1"/>
  <c r="BL20" i="1"/>
  <c r="BL19" i="1"/>
  <c r="BL18" i="1"/>
  <c r="BL17" i="1"/>
  <c r="BL16" i="1"/>
  <c r="BL15" i="1"/>
  <c r="BL14" i="1"/>
  <c r="BL13" i="1"/>
  <c r="BL12" i="1"/>
  <c r="BL11" i="1"/>
  <c r="BL10" i="1"/>
  <c r="BL9" i="1"/>
  <c r="BL70" i="1"/>
  <c r="BL69" i="1"/>
  <c r="BL68" i="1"/>
  <c r="BL67" i="1"/>
  <c r="BL66" i="1"/>
  <c r="BL65" i="1"/>
  <c r="BL64" i="1"/>
  <c r="BL63" i="1"/>
  <c r="BL62" i="1"/>
  <c r="BL61" i="1"/>
  <c r="BL60" i="1"/>
  <c r="BL59" i="1"/>
  <c r="BL58" i="1"/>
  <c r="BL57" i="1"/>
  <c r="BL56" i="1"/>
  <c r="BL55" i="1"/>
  <c r="BL54" i="1"/>
  <c r="BL53" i="1"/>
  <c r="BL52" i="1"/>
  <c r="BL51" i="1"/>
  <c r="BL50" i="1"/>
  <c r="BL49" i="1"/>
  <c r="BL48" i="1"/>
  <c r="BL47" i="1"/>
  <c r="BL46" i="1"/>
  <c r="BL45" i="1"/>
  <c r="BL44" i="1"/>
  <c r="BL43" i="1"/>
  <c r="BL42" i="1"/>
  <c r="BL41" i="1"/>
  <c r="BL40" i="1"/>
  <c r="BL39" i="1"/>
  <c r="BL38" i="1"/>
  <c r="BL37" i="1"/>
  <c r="BL36" i="1"/>
  <c r="BI70" i="1"/>
  <c r="BI69" i="1"/>
  <c r="BI68" i="1"/>
  <c r="BI67" i="1"/>
  <c r="BI66" i="1"/>
  <c r="BI65" i="1"/>
  <c r="BI64" i="1"/>
  <c r="BI63" i="1"/>
  <c r="BI62" i="1"/>
  <c r="BI61" i="1"/>
  <c r="BI60" i="1"/>
  <c r="BI59" i="1"/>
  <c r="BI58" i="1"/>
  <c r="BI57" i="1"/>
  <c r="BI56" i="1"/>
  <c r="BI55" i="1"/>
  <c r="BI54" i="1"/>
  <c r="BI53" i="1"/>
  <c r="BI52" i="1"/>
  <c r="BI51" i="1"/>
  <c r="BI50" i="1"/>
  <c r="BI49" i="1"/>
  <c r="BI48" i="1"/>
  <c r="BI47" i="1"/>
  <c r="BI46" i="1"/>
  <c r="BI45" i="1"/>
  <c r="BI44" i="1"/>
  <c r="BI43" i="1"/>
  <c r="BI42" i="1"/>
  <c r="BI41" i="1"/>
  <c r="BI40" i="1"/>
  <c r="BI39" i="1"/>
  <c r="BI38" i="1"/>
  <c r="BI37" i="1"/>
  <c r="BI34" i="1"/>
  <c r="BI33" i="1"/>
  <c r="BI32" i="1"/>
  <c r="BI31" i="1"/>
  <c r="BI30" i="1"/>
  <c r="BI29" i="1"/>
  <c r="BI28" i="1"/>
  <c r="BI27" i="1"/>
  <c r="BI26" i="1"/>
  <c r="BI25" i="1"/>
  <c r="BI24" i="1"/>
  <c r="BI23" i="1"/>
  <c r="BI22" i="1"/>
  <c r="BI21" i="1"/>
  <c r="BI20" i="1"/>
  <c r="BI19" i="1"/>
  <c r="BI18" i="1"/>
  <c r="BI17" i="1"/>
  <c r="BI16" i="1"/>
  <c r="BI15" i="1"/>
  <c r="BI14" i="1"/>
  <c r="BI13" i="1"/>
  <c r="BI12" i="1"/>
  <c r="BI11" i="1"/>
  <c r="BI10" i="1"/>
  <c r="BI9"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4" i="1"/>
  <c r="BF33" i="1"/>
  <c r="BF32" i="1"/>
  <c r="BF31" i="1"/>
  <c r="BF30" i="1"/>
  <c r="BF29" i="1"/>
  <c r="BF28" i="1"/>
  <c r="BF27" i="1"/>
  <c r="BF26" i="1"/>
  <c r="BF25" i="1"/>
  <c r="BF24" i="1"/>
  <c r="BF23" i="1"/>
  <c r="BF22" i="1"/>
  <c r="BF21" i="1"/>
  <c r="BF20" i="1"/>
  <c r="BF19" i="1"/>
  <c r="BF18" i="1"/>
  <c r="BF17" i="1"/>
  <c r="BF16" i="1"/>
  <c r="BF15" i="1"/>
  <c r="BF14" i="1"/>
  <c r="BF13" i="1"/>
  <c r="BF12" i="1"/>
  <c r="BF11" i="1"/>
  <c r="BF10" i="1"/>
  <c r="BF9" i="1"/>
  <c r="AX63" i="1"/>
  <c r="BM70" i="1" l="1"/>
  <c r="BK70" i="1"/>
  <c r="BJ70" i="1"/>
  <c r="BH70" i="1"/>
  <c r="BG70" i="1"/>
  <c r="BE70" i="1"/>
  <c r="AX70" i="1"/>
  <c r="AZ70" i="1" s="1"/>
  <c r="AW70" i="1"/>
  <c r="AU70" i="1"/>
  <c r="AV70" i="1" s="1"/>
  <c r="AT70" i="1"/>
  <c r="AR70" i="1"/>
  <c r="AS70" i="1" s="1"/>
  <c r="AY70" i="1" l="1"/>
  <c r="AH83" i="1"/>
  <c r="AH82" i="1"/>
  <c r="AH81" i="1"/>
  <c r="AH80" i="1"/>
  <c r="AH79" i="1"/>
  <c r="AH78" i="1"/>
  <c r="AH77" i="1"/>
  <c r="AH76" i="1"/>
  <c r="AH75" i="1"/>
  <c r="AH74" i="1"/>
  <c r="AH73" i="1"/>
  <c r="AH72" i="1"/>
  <c r="AH70" i="1"/>
  <c r="AH69" i="1"/>
  <c r="AH68" i="1"/>
  <c r="AH67" i="1"/>
  <c r="AH66" i="1"/>
  <c r="AH65"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BM69" i="1" l="1"/>
  <c r="BK69" i="1"/>
  <c r="BJ69" i="1"/>
  <c r="BH69" i="1"/>
  <c r="BG69" i="1"/>
  <c r="BE69" i="1"/>
  <c r="AX69" i="1"/>
  <c r="AZ69" i="1" s="1"/>
  <c r="AW69" i="1"/>
  <c r="AU69" i="1"/>
  <c r="AV69" i="1" s="1"/>
  <c r="AT69" i="1"/>
  <c r="AR69" i="1"/>
  <c r="AS69" i="1" s="1"/>
  <c r="BM68" i="1"/>
  <c r="BK68" i="1"/>
  <c r="BJ68" i="1"/>
  <c r="BH68" i="1"/>
  <c r="BG68" i="1"/>
  <c r="BE68" i="1"/>
  <c r="AX68" i="1"/>
  <c r="AZ68" i="1" s="1"/>
  <c r="AW68" i="1"/>
  <c r="AU68" i="1"/>
  <c r="AV68" i="1" s="1"/>
  <c r="AT68" i="1"/>
  <c r="AR68" i="1"/>
  <c r="AS68" i="1" s="1"/>
  <c r="AY69" i="1" l="1"/>
  <c r="AY68" i="1"/>
  <c r="BM67" i="1"/>
  <c r="BK67" i="1"/>
  <c r="BJ67" i="1"/>
  <c r="BH67" i="1"/>
  <c r="BG67" i="1"/>
  <c r="BE67" i="1"/>
  <c r="BM66" i="1"/>
  <c r="BK66" i="1"/>
  <c r="BJ66" i="1"/>
  <c r="BH66" i="1"/>
  <c r="BG66" i="1"/>
  <c r="BE66" i="1"/>
  <c r="BM65" i="1"/>
  <c r="BK65" i="1"/>
  <c r="BJ65" i="1"/>
  <c r="BH65" i="1"/>
  <c r="BG65" i="1"/>
  <c r="BE65" i="1"/>
  <c r="BM64" i="1"/>
  <c r="BK64" i="1"/>
  <c r="BJ64" i="1"/>
  <c r="BH64" i="1"/>
  <c r="BG64" i="1"/>
  <c r="BE64" i="1"/>
  <c r="BM63" i="1"/>
  <c r="BK63" i="1"/>
  <c r="BJ63" i="1"/>
  <c r="BH63" i="1"/>
  <c r="BG63" i="1"/>
  <c r="BE63" i="1"/>
  <c r="BM62" i="1"/>
  <c r="BK62" i="1"/>
  <c r="BJ62" i="1"/>
  <c r="BH62" i="1"/>
  <c r="BG62" i="1"/>
  <c r="BE62" i="1"/>
  <c r="BM61" i="1"/>
  <c r="BK61" i="1"/>
  <c r="BJ61" i="1"/>
  <c r="BH61" i="1"/>
  <c r="BG61" i="1"/>
  <c r="BE61" i="1"/>
  <c r="BM60" i="1"/>
  <c r="BK60" i="1"/>
  <c r="BJ60" i="1"/>
  <c r="BH60" i="1"/>
  <c r="BG60" i="1"/>
  <c r="BE60" i="1"/>
  <c r="BM59" i="1"/>
  <c r="BK59" i="1"/>
  <c r="BJ59" i="1"/>
  <c r="BH59" i="1"/>
  <c r="BG59" i="1"/>
  <c r="BE59" i="1"/>
  <c r="BM58" i="1"/>
  <c r="BK58" i="1"/>
  <c r="BJ58" i="1"/>
  <c r="BH58" i="1"/>
  <c r="BG58" i="1"/>
  <c r="BE58" i="1"/>
  <c r="BM57" i="1"/>
  <c r="BK57" i="1"/>
  <c r="BJ57" i="1"/>
  <c r="BH57" i="1"/>
  <c r="BG57" i="1"/>
  <c r="BE57" i="1"/>
  <c r="BM56" i="1"/>
  <c r="BK56" i="1"/>
  <c r="BJ56" i="1"/>
  <c r="BH56" i="1"/>
  <c r="BG56" i="1"/>
  <c r="BE56" i="1"/>
  <c r="BM55" i="1"/>
  <c r="BK55" i="1"/>
  <c r="BJ55" i="1"/>
  <c r="BH55" i="1"/>
  <c r="BG55" i="1"/>
  <c r="BE55" i="1"/>
  <c r="BM54" i="1"/>
  <c r="BK54" i="1"/>
  <c r="BJ54" i="1"/>
  <c r="BH54" i="1"/>
  <c r="BG54" i="1"/>
  <c r="BE54" i="1"/>
  <c r="BM53" i="1"/>
  <c r="BK53" i="1"/>
  <c r="BJ53" i="1"/>
  <c r="BH53" i="1"/>
  <c r="BG53" i="1"/>
  <c r="BE53" i="1"/>
  <c r="BM52" i="1"/>
  <c r="BK52" i="1"/>
  <c r="BJ52" i="1"/>
  <c r="BH52" i="1"/>
  <c r="BG52" i="1"/>
  <c r="BE52" i="1"/>
  <c r="BM51" i="1"/>
  <c r="BK51" i="1"/>
  <c r="BJ51" i="1"/>
  <c r="BH51" i="1"/>
  <c r="BG51" i="1"/>
  <c r="BE51" i="1"/>
  <c r="BM50" i="1"/>
  <c r="BK50" i="1"/>
  <c r="BJ50" i="1"/>
  <c r="BH50" i="1"/>
  <c r="BG50" i="1"/>
  <c r="BE50" i="1"/>
  <c r="BM49" i="1"/>
  <c r="BK49" i="1"/>
  <c r="BJ49" i="1"/>
  <c r="BH49" i="1"/>
  <c r="BG49" i="1"/>
  <c r="BE49" i="1"/>
  <c r="BM48" i="1"/>
  <c r="BK48" i="1"/>
  <c r="BJ48" i="1"/>
  <c r="BH48" i="1"/>
  <c r="BG48" i="1"/>
  <c r="BE48" i="1"/>
  <c r="BM47" i="1"/>
  <c r="BK47" i="1"/>
  <c r="BJ47" i="1"/>
  <c r="BH47" i="1"/>
  <c r="BG47" i="1"/>
  <c r="BE47" i="1"/>
  <c r="BM46" i="1"/>
  <c r="BK46" i="1"/>
  <c r="BJ46" i="1"/>
  <c r="BH46" i="1"/>
  <c r="BG46" i="1"/>
  <c r="BE46" i="1"/>
  <c r="BM45" i="1"/>
  <c r="BK45" i="1"/>
  <c r="BJ45" i="1"/>
  <c r="BH45" i="1"/>
  <c r="BG45" i="1"/>
  <c r="BE45" i="1"/>
  <c r="BM44" i="1"/>
  <c r="BK44" i="1"/>
  <c r="BJ44" i="1"/>
  <c r="BH44" i="1"/>
  <c r="BG44" i="1"/>
  <c r="BE44" i="1"/>
  <c r="BM43" i="1"/>
  <c r="BK43" i="1"/>
  <c r="BJ43" i="1"/>
  <c r="BH43" i="1"/>
  <c r="BG43" i="1"/>
  <c r="BE43" i="1"/>
  <c r="BM42" i="1"/>
  <c r="BK42" i="1"/>
  <c r="BJ42" i="1"/>
  <c r="BH42" i="1"/>
  <c r="BG42" i="1"/>
  <c r="BE42" i="1"/>
  <c r="BM41" i="1"/>
  <c r="BK41" i="1"/>
  <c r="BJ41" i="1"/>
  <c r="BH41" i="1"/>
  <c r="BG41" i="1"/>
  <c r="BE41" i="1"/>
  <c r="BM40" i="1"/>
  <c r="BK40" i="1"/>
  <c r="BJ40" i="1"/>
  <c r="BH40" i="1"/>
  <c r="BG40" i="1"/>
  <c r="BE40" i="1"/>
  <c r="BM39" i="1"/>
  <c r="BK39" i="1"/>
  <c r="BJ39" i="1"/>
  <c r="BH39" i="1"/>
  <c r="BG39" i="1"/>
  <c r="BE39" i="1"/>
  <c r="BM38" i="1"/>
  <c r="BK38" i="1"/>
  <c r="BJ38" i="1"/>
  <c r="BH38" i="1"/>
  <c r="BG38" i="1"/>
  <c r="BE38" i="1"/>
  <c r="BM37" i="1"/>
  <c r="BK37" i="1"/>
  <c r="BJ37" i="1"/>
  <c r="BH37" i="1"/>
  <c r="BG37" i="1"/>
  <c r="BE37" i="1"/>
  <c r="BM36" i="1"/>
  <c r="BK36" i="1"/>
  <c r="BJ36" i="1"/>
  <c r="BH36" i="1"/>
  <c r="BI36" i="1" s="1"/>
  <c r="BG36" i="1"/>
  <c r="BE36" i="1"/>
  <c r="BF36" i="1" s="1"/>
  <c r="BM35" i="1"/>
  <c r="BK35" i="1"/>
  <c r="BL35" i="1" s="1"/>
  <c r="BJ35" i="1"/>
  <c r="BH35" i="1"/>
  <c r="BI35" i="1" s="1"/>
  <c r="BG35" i="1"/>
  <c r="BE35" i="1"/>
  <c r="BF35" i="1" s="1"/>
  <c r="BM34" i="1"/>
  <c r="BK34" i="1"/>
  <c r="BJ34" i="1"/>
  <c r="BH34" i="1"/>
  <c r="BG34" i="1"/>
  <c r="BE34" i="1"/>
  <c r="BM33" i="1"/>
  <c r="BK33" i="1"/>
  <c r="BJ33" i="1"/>
  <c r="BH33" i="1"/>
  <c r="BG33" i="1"/>
  <c r="BE33" i="1"/>
  <c r="BM32" i="1"/>
  <c r="BK32" i="1"/>
  <c r="BJ32" i="1"/>
  <c r="BH32" i="1"/>
  <c r="BG32" i="1"/>
  <c r="BE32" i="1"/>
  <c r="BM31" i="1"/>
  <c r="BK31" i="1"/>
  <c r="BJ31" i="1"/>
  <c r="BH31" i="1"/>
  <c r="BG31" i="1"/>
  <c r="BE31" i="1"/>
  <c r="BM30" i="1"/>
  <c r="BK30" i="1"/>
  <c r="BJ30" i="1"/>
  <c r="BH30" i="1"/>
  <c r="BG30" i="1"/>
  <c r="BE30" i="1"/>
  <c r="BM29" i="1"/>
  <c r="BK29" i="1"/>
  <c r="BJ29" i="1"/>
  <c r="BH29" i="1"/>
  <c r="BG29" i="1"/>
  <c r="BE29" i="1"/>
  <c r="BM28" i="1"/>
  <c r="BK28" i="1"/>
  <c r="BJ28" i="1"/>
  <c r="BH28" i="1"/>
  <c r="BG28" i="1"/>
  <c r="BE28" i="1"/>
  <c r="BM27" i="1"/>
  <c r="BK27" i="1"/>
  <c r="BJ27" i="1"/>
  <c r="BH27" i="1"/>
  <c r="BG27" i="1"/>
  <c r="BE27" i="1"/>
  <c r="BM26" i="1"/>
  <c r="BK26" i="1"/>
  <c r="BJ26" i="1"/>
  <c r="BH26" i="1"/>
  <c r="BG26" i="1"/>
  <c r="BE26" i="1"/>
  <c r="BM25" i="1"/>
  <c r="BK25" i="1"/>
  <c r="BJ25" i="1"/>
  <c r="BH25" i="1"/>
  <c r="BG25" i="1"/>
  <c r="BE25" i="1"/>
  <c r="BM24" i="1"/>
  <c r="BK24" i="1"/>
  <c r="BJ24" i="1"/>
  <c r="BH24" i="1"/>
  <c r="BG24" i="1"/>
  <c r="BE24" i="1"/>
  <c r="BM23" i="1"/>
  <c r="BK23" i="1"/>
  <c r="BJ23" i="1"/>
  <c r="BH23" i="1"/>
  <c r="BG23" i="1"/>
  <c r="BE23" i="1"/>
  <c r="BM22" i="1"/>
  <c r="BK22" i="1"/>
  <c r="BJ22" i="1"/>
  <c r="BH22" i="1"/>
  <c r="BG22" i="1"/>
  <c r="BE22" i="1"/>
  <c r="BM21" i="1"/>
  <c r="BK21" i="1"/>
  <c r="BJ21" i="1"/>
  <c r="BH21" i="1"/>
  <c r="BG21" i="1"/>
  <c r="BE21" i="1"/>
  <c r="BM20" i="1"/>
  <c r="BK20" i="1"/>
  <c r="BJ20" i="1"/>
  <c r="BH20" i="1"/>
  <c r="BG20" i="1"/>
  <c r="BE20" i="1"/>
  <c r="BM19" i="1"/>
  <c r="BK19" i="1"/>
  <c r="BJ19" i="1"/>
  <c r="BH19" i="1"/>
  <c r="BG19" i="1"/>
  <c r="BE19" i="1"/>
  <c r="BM18" i="1"/>
  <c r="BK18" i="1"/>
  <c r="BJ18" i="1"/>
  <c r="BH18" i="1"/>
  <c r="BG18" i="1"/>
  <c r="BE18" i="1"/>
  <c r="BM17" i="1"/>
  <c r="BK17" i="1"/>
  <c r="BJ17" i="1"/>
  <c r="BH17" i="1"/>
  <c r="BG17" i="1"/>
  <c r="BE17" i="1"/>
  <c r="BM16" i="1"/>
  <c r="BK16" i="1"/>
  <c r="BJ16" i="1"/>
  <c r="BH16" i="1"/>
  <c r="BG16" i="1"/>
  <c r="BE16" i="1"/>
  <c r="BM15" i="1"/>
  <c r="BK15" i="1"/>
  <c r="BJ15" i="1"/>
  <c r="BH15" i="1"/>
  <c r="BG15" i="1"/>
  <c r="BE15" i="1"/>
  <c r="BM14" i="1"/>
  <c r="BK14" i="1"/>
  <c r="BJ14" i="1"/>
  <c r="BH14" i="1"/>
  <c r="BG14" i="1"/>
  <c r="BE14" i="1"/>
  <c r="BM13" i="1"/>
  <c r="BK13" i="1"/>
  <c r="BJ13" i="1"/>
  <c r="BH13" i="1"/>
  <c r="BG13" i="1"/>
  <c r="BE13" i="1"/>
  <c r="BM12" i="1"/>
  <c r="BK12" i="1"/>
  <c r="BJ12" i="1"/>
  <c r="BH12" i="1"/>
  <c r="BG12" i="1"/>
  <c r="BE12" i="1"/>
  <c r="BM11" i="1"/>
  <c r="BK11" i="1"/>
  <c r="BJ11" i="1"/>
  <c r="BH11" i="1"/>
  <c r="BG11" i="1"/>
  <c r="BE11" i="1"/>
  <c r="BM10" i="1"/>
  <c r="BK10" i="1"/>
  <c r="BJ10" i="1"/>
  <c r="BH10" i="1"/>
  <c r="BG10" i="1"/>
  <c r="BE10" i="1"/>
  <c r="BK9" i="1"/>
  <c r="BH9" i="1"/>
  <c r="BE9" i="1"/>
  <c r="BM9" i="1"/>
  <c r="BJ9" i="1"/>
  <c r="BG9" i="1"/>
  <c r="AZ67" i="1"/>
  <c r="AY67" i="1"/>
  <c r="AX67" i="1"/>
  <c r="AW67" i="1"/>
  <c r="AV67" i="1"/>
  <c r="AU67" i="1"/>
  <c r="AT67" i="1"/>
  <c r="AS67" i="1"/>
  <c r="AR67" i="1"/>
  <c r="AX66" i="1"/>
  <c r="AZ66" i="1" s="1"/>
  <c r="AW66" i="1"/>
  <c r="AU66" i="1"/>
  <c r="AV66" i="1" s="1"/>
  <c r="AT66" i="1"/>
  <c r="AR66" i="1"/>
  <c r="AS66" i="1" s="1"/>
  <c r="AX65" i="1"/>
  <c r="AY65" i="1" s="1"/>
  <c r="AW65" i="1"/>
  <c r="AU65" i="1"/>
  <c r="AV65" i="1" s="1"/>
  <c r="AT65" i="1"/>
  <c r="AR65" i="1"/>
  <c r="AS65" i="1" s="1"/>
  <c r="AX64" i="1"/>
  <c r="AZ64" i="1" s="1"/>
  <c r="AW64" i="1"/>
  <c r="AU64" i="1"/>
  <c r="AV64" i="1" s="1"/>
  <c r="AT64" i="1"/>
  <c r="AR64" i="1"/>
  <c r="AS64" i="1" s="1"/>
  <c r="AZ63" i="1"/>
  <c r="AW63" i="1"/>
  <c r="AU63" i="1"/>
  <c r="AV63" i="1" s="1"/>
  <c r="AT63" i="1"/>
  <c r="AR63" i="1"/>
  <c r="AS63" i="1" s="1"/>
  <c r="AX62" i="1"/>
  <c r="AZ62" i="1" s="1"/>
  <c r="AW62" i="1"/>
  <c r="AU62" i="1"/>
  <c r="AV62" i="1" s="1"/>
  <c r="AT62" i="1"/>
  <c r="AR62" i="1"/>
  <c r="AS62" i="1" s="1"/>
  <c r="AX61" i="1"/>
  <c r="AY61" i="1" s="1"/>
  <c r="AW61" i="1"/>
  <c r="AU61" i="1"/>
  <c r="AV61" i="1" s="1"/>
  <c r="AT61" i="1"/>
  <c r="AR61" i="1"/>
  <c r="AS61" i="1" s="1"/>
  <c r="AZ60" i="1"/>
  <c r="AY60" i="1"/>
  <c r="AX60" i="1"/>
  <c r="AW60" i="1"/>
  <c r="AV60" i="1"/>
  <c r="AU60" i="1"/>
  <c r="AT60" i="1"/>
  <c r="AS60" i="1"/>
  <c r="AR60" i="1"/>
  <c r="AX59" i="1"/>
  <c r="AZ59" i="1" s="1"/>
  <c r="AW59" i="1"/>
  <c r="AU59" i="1"/>
  <c r="AV59" i="1" s="1"/>
  <c r="AT59" i="1"/>
  <c r="AR59" i="1"/>
  <c r="AS59" i="1" s="1"/>
  <c r="AX58" i="1"/>
  <c r="AY58" i="1" s="1"/>
  <c r="AW58" i="1"/>
  <c r="AU58" i="1"/>
  <c r="AV58" i="1" s="1"/>
  <c r="AT58" i="1"/>
  <c r="AR58" i="1"/>
  <c r="AS58" i="1" s="1"/>
  <c r="AZ57" i="1"/>
  <c r="AY57" i="1"/>
  <c r="AX57" i="1"/>
  <c r="AW57" i="1"/>
  <c r="AV57" i="1"/>
  <c r="AU57" i="1"/>
  <c r="AT57" i="1"/>
  <c r="AS57" i="1"/>
  <c r="AR57" i="1"/>
  <c r="AX56" i="1"/>
  <c r="AZ56" i="1" s="1"/>
  <c r="AW56" i="1"/>
  <c r="AU56" i="1"/>
  <c r="AV56" i="1" s="1"/>
  <c r="AT56" i="1"/>
  <c r="AR56" i="1"/>
  <c r="AS56" i="1" s="1"/>
  <c r="AZ55" i="1"/>
  <c r="AY55" i="1"/>
  <c r="AX55" i="1"/>
  <c r="AW55" i="1"/>
  <c r="AV55" i="1"/>
  <c r="AU55" i="1"/>
  <c r="AT55" i="1"/>
  <c r="AS55" i="1"/>
  <c r="AR55" i="1"/>
  <c r="AX54" i="1"/>
  <c r="AY54" i="1" s="1"/>
  <c r="AW54" i="1"/>
  <c r="AU54" i="1"/>
  <c r="AV54" i="1" s="1"/>
  <c r="AT54" i="1"/>
  <c r="AR54" i="1"/>
  <c r="AS54" i="1" s="1"/>
  <c r="AX53" i="1"/>
  <c r="AY53" i="1" s="1"/>
  <c r="AW53" i="1"/>
  <c r="AU53" i="1"/>
  <c r="AV53" i="1" s="1"/>
  <c r="AT53" i="1"/>
  <c r="AR53" i="1"/>
  <c r="AS53" i="1" s="1"/>
  <c r="AX52" i="1"/>
  <c r="AZ52" i="1" s="1"/>
  <c r="AW52" i="1"/>
  <c r="AU52" i="1"/>
  <c r="AV52" i="1" s="1"/>
  <c r="AT52" i="1"/>
  <c r="AR52" i="1"/>
  <c r="AS52" i="1" s="1"/>
  <c r="AX51" i="1"/>
  <c r="AZ51" i="1" s="1"/>
  <c r="AW51" i="1"/>
  <c r="AU51" i="1"/>
  <c r="AV51" i="1" s="1"/>
  <c r="AT51" i="1"/>
  <c r="AR51" i="1"/>
  <c r="AS51" i="1" s="1"/>
  <c r="AX50" i="1"/>
  <c r="AY50" i="1" s="1"/>
  <c r="AW50" i="1"/>
  <c r="AU50" i="1"/>
  <c r="AV50" i="1" s="1"/>
  <c r="AT50" i="1"/>
  <c r="AR50" i="1"/>
  <c r="AS50" i="1" s="1"/>
  <c r="AX49" i="1"/>
  <c r="AY49" i="1" s="1"/>
  <c r="AW49" i="1"/>
  <c r="AU49" i="1"/>
  <c r="AV49" i="1" s="1"/>
  <c r="AT49" i="1"/>
  <c r="AR49" i="1"/>
  <c r="AS49" i="1" s="1"/>
  <c r="AX48" i="1"/>
  <c r="AZ48" i="1" s="1"/>
  <c r="AW48" i="1"/>
  <c r="AU48" i="1"/>
  <c r="AV48" i="1" s="1"/>
  <c r="AT48" i="1"/>
  <c r="AR48" i="1"/>
  <c r="AS48" i="1" s="1"/>
  <c r="AX47" i="1"/>
  <c r="AZ47" i="1" s="1"/>
  <c r="AW47" i="1"/>
  <c r="AU47" i="1"/>
  <c r="AV47" i="1" s="1"/>
  <c r="AT47" i="1"/>
  <c r="AR47" i="1"/>
  <c r="AS47" i="1" s="1"/>
  <c r="AX46" i="1"/>
  <c r="AY46" i="1" s="1"/>
  <c r="AW46" i="1"/>
  <c r="AU46" i="1"/>
  <c r="AV46" i="1" s="1"/>
  <c r="AT46" i="1"/>
  <c r="AR46" i="1"/>
  <c r="AS46" i="1" s="1"/>
  <c r="AX45" i="1"/>
  <c r="AY45" i="1" s="1"/>
  <c r="AW45" i="1"/>
  <c r="AU45" i="1"/>
  <c r="AV45" i="1" s="1"/>
  <c r="AT45" i="1"/>
  <c r="AR45" i="1"/>
  <c r="AS45" i="1" s="1"/>
  <c r="AX44" i="1"/>
  <c r="AZ44" i="1" s="1"/>
  <c r="AW44" i="1"/>
  <c r="AU44" i="1"/>
  <c r="AV44" i="1" s="1"/>
  <c r="AT44" i="1"/>
  <c r="AR44" i="1"/>
  <c r="AS44" i="1" s="1"/>
  <c r="AX43" i="1"/>
  <c r="AZ43" i="1" s="1"/>
  <c r="AW43" i="1"/>
  <c r="AU43" i="1"/>
  <c r="AV43" i="1" s="1"/>
  <c r="AT43" i="1"/>
  <c r="AR43" i="1"/>
  <c r="AS43" i="1" s="1"/>
  <c r="AX42" i="1"/>
  <c r="AY42" i="1" s="1"/>
  <c r="AW42" i="1"/>
  <c r="AU42" i="1"/>
  <c r="AV42" i="1" s="1"/>
  <c r="AT42" i="1"/>
  <c r="AR42" i="1"/>
  <c r="AS42" i="1" s="1"/>
  <c r="AZ41" i="1"/>
  <c r="AY41" i="1"/>
  <c r="AX41" i="1"/>
  <c r="AW41" i="1"/>
  <c r="AV41" i="1"/>
  <c r="AU41" i="1"/>
  <c r="AT41" i="1"/>
  <c r="AS41" i="1"/>
  <c r="AR41" i="1"/>
  <c r="AZ40" i="1"/>
  <c r="AY40" i="1"/>
  <c r="AX40" i="1"/>
  <c r="AW40" i="1"/>
  <c r="AV40" i="1"/>
  <c r="AU40" i="1"/>
  <c r="AT40" i="1"/>
  <c r="AS40" i="1"/>
  <c r="AR40" i="1"/>
  <c r="AZ39" i="1"/>
  <c r="AY39" i="1"/>
  <c r="AX39" i="1"/>
  <c r="AW39" i="1"/>
  <c r="AV39" i="1"/>
  <c r="AU39" i="1"/>
  <c r="AT39" i="1"/>
  <c r="AS39" i="1"/>
  <c r="AR39" i="1"/>
  <c r="AZ38" i="1"/>
  <c r="AY38" i="1"/>
  <c r="AX38" i="1"/>
  <c r="AW38" i="1"/>
  <c r="AV38" i="1"/>
  <c r="AU38" i="1"/>
  <c r="AT38" i="1"/>
  <c r="AS38" i="1"/>
  <c r="AR38" i="1"/>
  <c r="AX37" i="1"/>
  <c r="AY37" i="1" s="1"/>
  <c r="AW37" i="1"/>
  <c r="AU37" i="1"/>
  <c r="AV37" i="1" s="1"/>
  <c r="AT37" i="1"/>
  <c r="AR37" i="1"/>
  <c r="AS37" i="1" s="1"/>
  <c r="AZ36" i="1"/>
  <c r="AY36" i="1"/>
  <c r="AX36" i="1"/>
  <c r="AW36" i="1"/>
  <c r="AV36" i="1"/>
  <c r="AU36" i="1"/>
  <c r="AT36" i="1"/>
  <c r="AS36" i="1"/>
  <c r="AR36" i="1"/>
  <c r="AZ35" i="1"/>
  <c r="AY35" i="1"/>
  <c r="AX35" i="1"/>
  <c r="AW35" i="1"/>
  <c r="AV35" i="1"/>
  <c r="AU35" i="1"/>
  <c r="AT35" i="1"/>
  <c r="AS35" i="1"/>
  <c r="AR35" i="1"/>
  <c r="AX34" i="1"/>
  <c r="AZ34" i="1" s="1"/>
  <c r="AW34" i="1"/>
  <c r="AU34" i="1"/>
  <c r="AV34" i="1" s="1"/>
  <c r="AT34" i="1"/>
  <c r="AR34" i="1"/>
  <c r="AS34" i="1" s="1"/>
  <c r="AZ33" i="1"/>
  <c r="AY33" i="1"/>
  <c r="AX33" i="1"/>
  <c r="AW33" i="1"/>
  <c r="AV33" i="1"/>
  <c r="AU33" i="1"/>
  <c r="AT33" i="1"/>
  <c r="AS33" i="1"/>
  <c r="AR33" i="1"/>
  <c r="AZ32" i="1"/>
  <c r="AY32" i="1"/>
  <c r="AX32" i="1"/>
  <c r="AW32" i="1"/>
  <c r="AV32" i="1"/>
  <c r="AU32" i="1"/>
  <c r="AT32" i="1"/>
  <c r="AS32" i="1"/>
  <c r="AR32" i="1"/>
  <c r="AZ31" i="1"/>
  <c r="AY31" i="1"/>
  <c r="AX31" i="1"/>
  <c r="AW31" i="1"/>
  <c r="AV31" i="1"/>
  <c r="AU31" i="1"/>
  <c r="AT31" i="1"/>
  <c r="AS31" i="1"/>
  <c r="AR31" i="1"/>
  <c r="AX30" i="1"/>
  <c r="AZ30" i="1" s="1"/>
  <c r="AW30" i="1"/>
  <c r="AU30" i="1"/>
  <c r="AV30" i="1" s="1"/>
  <c r="AT30" i="1"/>
  <c r="AR30" i="1"/>
  <c r="AS30" i="1" s="1"/>
  <c r="AZ29" i="1"/>
  <c r="AY29" i="1"/>
  <c r="AX29" i="1"/>
  <c r="AW29" i="1"/>
  <c r="AV29" i="1"/>
  <c r="AU29" i="1"/>
  <c r="AT29" i="1"/>
  <c r="AS29" i="1"/>
  <c r="AR29" i="1"/>
  <c r="AX28" i="1"/>
  <c r="AY28" i="1" s="1"/>
  <c r="AW28" i="1"/>
  <c r="AU28" i="1"/>
  <c r="AV28" i="1" s="1"/>
  <c r="AT28" i="1"/>
  <c r="AR28" i="1"/>
  <c r="AS28" i="1" s="1"/>
  <c r="AX27" i="1"/>
  <c r="AZ27" i="1" s="1"/>
  <c r="AW27" i="1"/>
  <c r="AU27" i="1"/>
  <c r="AV27" i="1" s="1"/>
  <c r="AT27" i="1"/>
  <c r="AR27" i="1"/>
  <c r="AS27" i="1" s="1"/>
  <c r="AX26" i="1"/>
  <c r="AZ26" i="1" s="1"/>
  <c r="AW26" i="1"/>
  <c r="AU26" i="1"/>
  <c r="AV26" i="1" s="1"/>
  <c r="AT26" i="1"/>
  <c r="AR26" i="1"/>
  <c r="AS26" i="1" s="1"/>
  <c r="AZ25" i="1"/>
  <c r="AY25" i="1"/>
  <c r="AX25" i="1"/>
  <c r="AW25" i="1"/>
  <c r="AV25" i="1"/>
  <c r="AU25" i="1"/>
  <c r="AT25" i="1"/>
  <c r="AS25" i="1"/>
  <c r="AR25" i="1"/>
  <c r="AZ24" i="1"/>
  <c r="AY24" i="1"/>
  <c r="AX24" i="1"/>
  <c r="AW24" i="1"/>
  <c r="AV24" i="1"/>
  <c r="AU24" i="1"/>
  <c r="AT24" i="1"/>
  <c r="AS24" i="1"/>
  <c r="AR24" i="1"/>
  <c r="AZ23" i="1"/>
  <c r="AY23" i="1"/>
  <c r="AX23" i="1"/>
  <c r="AW23" i="1"/>
  <c r="AV23" i="1"/>
  <c r="AU23" i="1"/>
  <c r="AT23" i="1"/>
  <c r="AS23" i="1"/>
  <c r="AR23" i="1"/>
  <c r="AZ22" i="1"/>
  <c r="AY22" i="1"/>
  <c r="AX22" i="1"/>
  <c r="AW22" i="1"/>
  <c r="AV22" i="1"/>
  <c r="AU22" i="1"/>
  <c r="AT22" i="1"/>
  <c r="AS22" i="1"/>
  <c r="AR22" i="1"/>
  <c r="AX21" i="1"/>
  <c r="AZ21" i="1" s="1"/>
  <c r="AW21" i="1"/>
  <c r="AU21" i="1"/>
  <c r="AV21" i="1" s="1"/>
  <c r="AT21" i="1"/>
  <c r="AR21" i="1"/>
  <c r="AS21" i="1" s="1"/>
  <c r="AZ20" i="1"/>
  <c r="AY20" i="1"/>
  <c r="AX20" i="1"/>
  <c r="AW20" i="1"/>
  <c r="AV20" i="1"/>
  <c r="AU20" i="1"/>
  <c r="AT20" i="1"/>
  <c r="AS20" i="1"/>
  <c r="AR20" i="1"/>
  <c r="AX19" i="1"/>
  <c r="AZ19" i="1" s="1"/>
  <c r="AW19" i="1"/>
  <c r="AU19" i="1"/>
  <c r="AV19" i="1" s="1"/>
  <c r="AT19" i="1"/>
  <c r="AR19" i="1"/>
  <c r="AS19" i="1" s="1"/>
  <c r="AX18" i="1"/>
  <c r="AZ18" i="1" s="1"/>
  <c r="AW18" i="1"/>
  <c r="AU18" i="1"/>
  <c r="AV18" i="1" s="1"/>
  <c r="AT18" i="1"/>
  <c r="AR18" i="1"/>
  <c r="AS18" i="1" s="1"/>
  <c r="AX17" i="1"/>
  <c r="AZ17" i="1" s="1"/>
  <c r="AW17" i="1"/>
  <c r="AU17" i="1"/>
  <c r="AV17" i="1" s="1"/>
  <c r="AT17" i="1"/>
  <c r="AR17" i="1"/>
  <c r="AS17" i="1" s="1"/>
  <c r="AX16" i="1"/>
  <c r="AY16" i="1" s="1"/>
  <c r="AW16" i="1"/>
  <c r="AU16" i="1"/>
  <c r="AV16" i="1" s="1"/>
  <c r="AT16" i="1"/>
  <c r="AR16" i="1"/>
  <c r="AS16" i="1" s="1"/>
  <c r="AZ15" i="1"/>
  <c r="AY15" i="1"/>
  <c r="AX15" i="1"/>
  <c r="AW15" i="1"/>
  <c r="AV15" i="1"/>
  <c r="AU15" i="1"/>
  <c r="AT15" i="1"/>
  <c r="AS15" i="1"/>
  <c r="AR15" i="1"/>
  <c r="AZ14" i="1"/>
  <c r="AY14" i="1"/>
  <c r="AX14" i="1"/>
  <c r="AW14" i="1"/>
  <c r="AV14" i="1"/>
  <c r="AU14" i="1"/>
  <c r="AT14" i="1"/>
  <c r="AS14" i="1"/>
  <c r="AR14" i="1"/>
  <c r="AZ13" i="1"/>
  <c r="AY13" i="1"/>
  <c r="AX13" i="1"/>
  <c r="AW13" i="1"/>
  <c r="AV13" i="1"/>
  <c r="AU13" i="1"/>
  <c r="AT13" i="1"/>
  <c r="AS13" i="1"/>
  <c r="AR13" i="1"/>
  <c r="AZ12" i="1"/>
  <c r="AY12" i="1"/>
  <c r="AX12" i="1"/>
  <c r="AW12" i="1"/>
  <c r="AV12" i="1"/>
  <c r="AU12" i="1"/>
  <c r="AT12" i="1"/>
  <c r="AS12" i="1"/>
  <c r="AR12" i="1"/>
  <c r="AX11" i="1"/>
  <c r="AY11" i="1" s="1"/>
  <c r="AW11" i="1"/>
  <c r="AU11" i="1"/>
  <c r="AV11" i="1" s="1"/>
  <c r="AT11" i="1"/>
  <c r="AR11" i="1"/>
  <c r="AS11" i="1" s="1"/>
  <c r="AX10" i="1"/>
  <c r="AZ10" i="1" s="1"/>
  <c r="AW10" i="1"/>
  <c r="AU10" i="1"/>
  <c r="AV10" i="1" s="1"/>
  <c r="AT10" i="1"/>
  <c r="AS10" i="1"/>
  <c r="AX9" i="1"/>
  <c r="AZ9" i="1" s="1"/>
  <c r="AW9" i="1"/>
  <c r="AU9" i="1"/>
  <c r="AV9" i="1" s="1"/>
  <c r="AT9" i="1"/>
  <c r="AR9" i="1"/>
  <c r="AS9" i="1" s="1"/>
  <c r="AY34" i="1" l="1"/>
  <c r="AY62" i="1"/>
  <c r="AZ46" i="1"/>
  <c r="AY51" i="1"/>
  <c r="AY19" i="1"/>
  <c r="AZ65" i="1"/>
  <c r="AZ50" i="1"/>
  <c r="AZ54" i="1"/>
  <c r="AY59" i="1"/>
  <c r="AY56" i="1"/>
  <c r="AZ53" i="1"/>
  <c r="AY52" i="1"/>
  <c r="AZ49" i="1"/>
  <c r="AY48" i="1"/>
  <c r="AY47" i="1"/>
  <c r="AZ45" i="1"/>
  <c r="AY44" i="1"/>
  <c r="AY43" i="1"/>
  <c r="AZ37" i="1"/>
  <c r="AY10" i="1"/>
  <c r="AZ58" i="1"/>
  <c r="AY64" i="1"/>
  <c r="AY17" i="1"/>
  <c r="AZ16" i="1"/>
  <c r="AY18" i="1"/>
  <c r="AZ11" i="1"/>
  <c r="AZ61" i="1"/>
  <c r="AZ42" i="1"/>
  <c r="BO2" i="1"/>
  <c r="BO6" i="1"/>
  <c r="AY27" i="1"/>
  <c r="AY26" i="1"/>
  <c r="AZ28" i="1"/>
  <c r="BB3" i="1"/>
  <c r="BB4" i="1"/>
  <c r="BO4" i="1"/>
  <c r="BB2" i="1"/>
  <c r="BB5" i="1"/>
  <c r="BO5" i="1"/>
  <c r="BO3" i="1"/>
  <c r="BO7" i="1"/>
  <c r="AY21" i="1"/>
  <c r="AY30" i="1"/>
  <c r="AY66" i="1"/>
  <c r="AY9" i="1"/>
  <c r="AY63" i="1"/>
  <c r="BC5" i="1" l="1"/>
  <c r="BP5" i="1"/>
  <c r="BB6" i="1"/>
  <c r="BB7" i="1"/>
  <c r="BP7" i="1"/>
  <c r="A12" i="1"/>
  <c r="BC7" i="1" l="1"/>
  <c r="A13" i="1"/>
  <c r="A14" i="1" s="1"/>
  <c r="A15" i="1" s="1"/>
  <c r="A16" i="1" s="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s="1"/>
  <c r="A39" i="1" s="1"/>
  <c r="A40" i="1" s="1"/>
  <c r="A41" i="1" s="1"/>
  <c r="A42" i="1" s="1"/>
  <c r="A43" i="1" l="1"/>
  <c r="A44" i="1" s="1"/>
  <c r="A45" i="1" s="1"/>
  <c r="A46" i="1" s="1"/>
  <c r="A47" i="1" s="1"/>
  <c r="A48" i="1" s="1"/>
  <c r="A49" i="1" s="1"/>
  <c r="A50" i="1" s="1"/>
  <c r="A51" i="1" s="1"/>
  <c r="A52" i="1" s="1"/>
  <c r="A53" i="1" s="1"/>
  <c r="A54" i="1" s="1"/>
  <c r="A55" i="1" s="1"/>
  <c r="A56" i="1" s="1"/>
  <c r="A57" i="1" s="1"/>
  <c r="A58" i="1" l="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alcChain>
</file>

<file path=xl/comments1.xml><?xml version="1.0" encoding="utf-8"?>
<comments xmlns="http://schemas.openxmlformats.org/spreadsheetml/2006/main">
  <authors>
    <author>Author</author>
  </authors>
  <commentList>
    <comment ref="AO9" authorId="0" shapeId="0">
      <text>
        <r>
          <rPr>
            <b/>
            <sz val="9"/>
            <color indexed="81"/>
            <rFont val="Tahoma"/>
            <family val="2"/>
          </rPr>
          <t>Author:</t>
        </r>
        <r>
          <rPr>
            <sz val="9"/>
            <color indexed="81"/>
            <rFont val="Tahoma"/>
            <family val="2"/>
          </rPr>
          <t xml:space="preserve">
Incidentul a fost anuntat de Delgaz Tg. Mures, de fapt a fost un accident in sistemul lor de distributie - cu masina a rupt conducta - a crescut consumul si a declansat dispozitivul de blocare din SRM</t>
        </r>
      </text>
    </comment>
    <comment ref="AO10" authorId="0" shapeId="0">
      <text>
        <r>
          <rPr>
            <b/>
            <sz val="9"/>
            <color indexed="81"/>
            <rFont val="Tahoma"/>
            <family val="2"/>
          </rPr>
          <t>Author:</t>
        </r>
        <r>
          <rPr>
            <sz val="9"/>
            <color indexed="81"/>
            <rFont val="Tahoma"/>
            <family val="2"/>
          </rPr>
          <t xml:space="preserve">
Lucrarea s-a efectuat fără oprirea SRM Ilimbav(sef sector Agnita)</t>
        </r>
      </text>
    </comment>
    <comment ref="AK31" authorId="0" shapeId="0">
      <text>
        <r>
          <rPr>
            <b/>
            <sz val="9"/>
            <color indexed="81"/>
            <rFont val="Tahoma"/>
            <family val="2"/>
          </rPr>
          <t>Author:</t>
        </r>
        <r>
          <rPr>
            <sz val="9"/>
            <color indexed="81"/>
            <rFont val="Tahoma"/>
            <family val="2"/>
          </rPr>
          <t xml:space="preserve">
adresa ETCj 12075/05.10.2017</t>
        </r>
      </text>
    </comment>
    <comment ref="AN31" authorId="0" shapeId="0">
      <text>
        <r>
          <rPr>
            <b/>
            <sz val="9"/>
            <color indexed="81"/>
            <rFont val="Tahoma"/>
            <family val="2"/>
          </rPr>
          <t>Author:</t>
        </r>
        <r>
          <rPr>
            <sz val="9"/>
            <color indexed="81"/>
            <rFont val="Tahoma"/>
            <charset val="1"/>
          </rPr>
          <t xml:space="preserve">
alimentare din zestrea racordului</t>
        </r>
      </text>
    </comment>
    <comment ref="AN32" authorId="0" shapeId="0">
      <text>
        <r>
          <rPr>
            <b/>
            <sz val="9"/>
            <color indexed="81"/>
            <rFont val="Tahoma"/>
            <family val="2"/>
          </rPr>
          <t>Author:</t>
        </r>
        <r>
          <rPr>
            <sz val="9"/>
            <color indexed="81"/>
            <rFont val="Tahoma"/>
            <charset val="1"/>
          </rPr>
          <t xml:space="preserve">
alimentare din zestrea racordului</t>
        </r>
      </text>
    </comment>
    <comment ref="AK33" authorId="0" shapeId="0">
      <text>
        <r>
          <rPr>
            <b/>
            <sz val="9"/>
            <color indexed="81"/>
            <rFont val="Tahoma"/>
            <family val="2"/>
          </rPr>
          <t>Author:</t>
        </r>
        <r>
          <rPr>
            <sz val="9"/>
            <color indexed="81"/>
            <rFont val="Tahoma"/>
            <family val="2"/>
          </rPr>
          <t xml:space="preserve">
adresa ETCj 12075/05.10.2017</t>
        </r>
      </text>
    </comment>
    <comment ref="AN33" authorId="0" shapeId="0">
      <text>
        <r>
          <rPr>
            <b/>
            <sz val="9"/>
            <color indexed="81"/>
            <rFont val="Tahoma"/>
            <family val="2"/>
          </rPr>
          <t>Author:</t>
        </r>
        <r>
          <rPr>
            <sz val="9"/>
            <color indexed="81"/>
            <rFont val="Tahoma"/>
            <family val="2"/>
          </rPr>
          <t xml:space="preserve">
alimentare din zestrea racordului</t>
        </r>
      </text>
    </comment>
    <comment ref="AK34" authorId="0" shapeId="0">
      <text>
        <r>
          <rPr>
            <b/>
            <sz val="9"/>
            <color indexed="81"/>
            <rFont val="Tahoma"/>
            <family val="2"/>
          </rPr>
          <t>Author:</t>
        </r>
        <r>
          <rPr>
            <sz val="9"/>
            <color indexed="81"/>
            <rFont val="Tahoma"/>
            <family val="2"/>
          </rPr>
          <t xml:space="preserve">
adresa 10321/16.10.2017</t>
        </r>
      </text>
    </comment>
    <comment ref="AK37" authorId="0" shapeId="0">
      <text>
        <r>
          <rPr>
            <b/>
            <sz val="9"/>
            <color indexed="81"/>
            <rFont val="Tahoma"/>
            <family val="2"/>
          </rPr>
          <t>Author:</t>
        </r>
        <r>
          <rPr>
            <sz val="9"/>
            <color indexed="81"/>
            <rFont val="Tahoma"/>
            <family val="2"/>
          </rPr>
          <t xml:space="preserve">
adresa 282799/23.10.2017</t>
        </r>
      </text>
    </comment>
    <comment ref="AN41" authorId="0" shapeId="0">
      <text>
        <r>
          <rPr>
            <b/>
            <sz val="9"/>
            <color indexed="81"/>
            <rFont val="Tahoma"/>
            <charset val="1"/>
          </rPr>
          <t>Author:</t>
        </r>
        <r>
          <rPr>
            <sz val="9"/>
            <color indexed="81"/>
            <rFont val="Tahoma"/>
            <charset val="1"/>
          </rPr>
          <t xml:space="preserve">
localitatea a consumat din reteaua de distributie (presiunea a scazut pana la 0.7 bar)</t>
        </r>
      </text>
    </comment>
    <comment ref="AK58" authorId="0" shapeId="0">
      <text>
        <r>
          <rPr>
            <b/>
            <sz val="9"/>
            <color indexed="81"/>
            <rFont val="Tahoma"/>
            <family val="2"/>
          </rPr>
          <t>Author:</t>
        </r>
        <r>
          <rPr>
            <sz val="9"/>
            <color indexed="81"/>
            <rFont val="Tahoma"/>
            <family val="2"/>
          </rPr>
          <t xml:space="preserve">
adresa 12695/19.10.2017</t>
        </r>
      </text>
    </comment>
    <comment ref="AK62" authorId="0" shapeId="0">
      <text>
        <r>
          <rPr>
            <b/>
            <sz val="9"/>
            <color indexed="81"/>
            <rFont val="Tahoma"/>
            <family val="2"/>
          </rPr>
          <t>Author:</t>
        </r>
        <r>
          <rPr>
            <sz val="9"/>
            <color indexed="81"/>
            <rFont val="Tahoma"/>
            <family val="2"/>
          </rPr>
          <t xml:space="preserve">
Adresa 11001/03.11.2017</t>
        </r>
      </text>
    </comment>
    <comment ref="AK65" authorId="0" shapeId="0">
      <text>
        <r>
          <rPr>
            <b/>
            <sz val="9"/>
            <color indexed="81"/>
            <rFont val="Tahoma"/>
            <family val="2"/>
          </rPr>
          <t>Author:</t>
        </r>
        <r>
          <rPr>
            <sz val="9"/>
            <color indexed="81"/>
            <rFont val="Tahoma"/>
            <family val="2"/>
          </rPr>
          <t xml:space="preserve">
adresa 7618/08.11.2017</t>
        </r>
      </text>
    </comment>
    <comment ref="AK66" authorId="0" shapeId="0">
      <text>
        <r>
          <rPr>
            <b/>
            <sz val="9"/>
            <color indexed="81"/>
            <rFont val="Tahoma"/>
            <family val="2"/>
          </rPr>
          <t>Author:</t>
        </r>
        <r>
          <rPr>
            <sz val="9"/>
            <color indexed="81"/>
            <rFont val="Tahoma"/>
            <family val="2"/>
          </rPr>
          <t xml:space="preserve">
adresa 7618/08.11.2017</t>
        </r>
      </text>
    </comment>
    <comment ref="AK67" authorId="0" shapeId="0">
      <text>
        <r>
          <rPr>
            <b/>
            <sz val="9"/>
            <color indexed="81"/>
            <rFont val="Tahoma"/>
            <family val="2"/>
          </rPr>
          <t>Author:</t>
        </r>
        <r>
          <rPr>
            <sz val="9"/>
            <color indexed="81"/>
            <rFont val="Tahoma"/>
            <family val="2"/>
          </rPr>
          <t xml:space="preserve">
adresa 7618/08.11.2017</t>
        </r>
      </text>
    </comment>
    <comment ref="AK72" authorId="0" shapeId="0">
      <text>
        <r>
          <rPr>
            <b/>
            <sz val="9"/>
            <color indexed="81"/>
            <rFont val="Tahoma"/>
            <charset val="1"/>
          </rPr>
          <t>Author:</t>
        </r>
        <r>
          <rPr>
            <sz val="9"/>
            <color indexed="81"/>
            <rFont val="Tahoma"/>
            <charset val="1"/>
          </rPr>
          <t xml:space="preserve">
adresa 857/21.11.2017</t>
        </r>
      </text>
    </comment>
  </commentList>
</comments>
</file>

<file path=xl/sharedStrings.xml><?xml version="1.0" encoding="utf-8"?>
<sst xmlns="http://schemas.openxmlformats.org/spreadsheetml/2006/main" count="1495" uniqueCount="398">
  <si>
    <t>X1</t>
  </si>
  <si>
    <t>Y1</t>
  </si>
  <si>
    <t>X2</t>
  </si>
  <si>
    <t>Y2</t>
  </si>
  <si>
    <t>X</t>
  </si>
  <si>
    <t>Probleme tehnice în SRM Vaduri</t>
  </si>
  <si>
    <t>Vaduri</t>
  </si>
  <si>
    <t>Neamț</t>
  </si>
  <si>
    <t>SM1052D0</t>
  </si>
  <si>
    <t>SM-SD001</t>
  </si>
  <si>
    <t>-</t>
  </si>
  <si>
    <t>Bacău</t>
  </si>
  <si>
    <t>Ilimbav</t>
  </si>
  <si>
    <t>Sibiu</t>
  </si>
  <si>
    <t>SM0792D0</t>
  </si>
  <si>
    <t>Mediaș</t>
  </si>
  <si>
    <t>Înlocuire robinet R7 de pe racord SRM Monsanto</t>
  </si>
  <si>
    <t>Sinești</t>
  </si>
  <si>
    <t>Ialomița</t>
  </si>
  <si>
    <t>SM1073D0</t>
  </si>
  <si>
    <t>SC Monsanto Sinești</t>
  </si>
  <si>
    <t>SM-CF001</t>
  </si>
  <si>
    <t>București</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</si>
  <si>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</si>
  <si>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</si>
  <si>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</si>
  <si>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</si>
  <si>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</si>
  <si>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</si>
  <si>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</si>
  <si>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</si>
  <si>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</si>
  <si>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Coordonate GPS sfărșit / GPS coordinates-end</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</si>
  <si>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</si>
  <si>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</si>
  <si>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</si>
  <si>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</si>
  <si>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</si>
  <si>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</si>
  <si>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</si>
  <si>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</si>
  <si>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</si>
  <si>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</si>
  <si>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</si>
  <si>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</si>
  <si>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</si>
  <si>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</si>
  <si>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</si>
  <si>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</si>
  <si>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EVIDENȚA LIMITĂRILOR ȘI/SAU ÎNTRERUPERILOR PLANIFICATE ȘI NEPLANIFICATE pentru anul gazier 2017 - 2018 / RECORD OF THE PLANNED AND UNPLANNED LIMITATIONS AND/OR INTERRUPTIONS related to the gas year 2017 - 2018</t>
  </si>
  <si>
    <t>Nr. crt. / Item No.</t>
  </si>
  <si>
    <t>Curățire interioară 28” Medieșu Aurit - Sărmășel</t>
  </si>
  <si>
    <t>SM0953D0</t>
  </si>
  <si>
    <t>Ulmeni</t>
  </si>
  <si>
    <t>SM0954D0</t>
  </si>
  <si>
    <t>Benesat</t>
  </si>
  <si>
    <t>SM1230D0</t>
  </si>
  <si>
    <t>Someș Odorhei</t>
  </si>
  <si>
    <t>aprilie - octombrie
(reducere pe perioada trecerii PIG-ului / întrerupere în caz de blocare PIG)</t>
  </si>
  <si>
    <t>Cluj</t>
  </si>
  <si>
    <t>Maramureș</t>
  </si>
  <si>
    <t>Sălaj</t>
  </si>
  <si>
    <t>Efectuată</t>
  </si>
  <si>
    <t>Lucrări de mentenanță în SRM Brașov I</t>
  </si>
  <si>
    <t>SM0047D0</t>
  </si>
  <si>
    <t>Brașov I</t>
  </si>
  <si>
    <t>Brașov</t>
  </si>
  <si>
    <t>Curățire interioară conductă 12” Mărșa - Videle</t>
  </si>
  <si>
    <t>SM1165D0</t>
  </si>
  <si>
    <t>Depozit 160 Videle</t>
  </si>
  <si>
    <t>SM1111D0</t>
  </si>
  <si>
    <t>Videle</t>
  </si>
  <si>
    <t>SM1047D0</t>
  </si>
  <si>
    <t>Giurgiu</t>
  </si>
  <si>
    <t>OMV Petrom</t>
  </si>
  <si>
    <t>SM0854D0</t>
  </si>
  <si>
    <t>Bazna</t>
  </si>
  <si>
    <t>Teleorman</t>
  </si>
  <si>
    <t>Mârșa</t>
  </si>
  <si>
    <t>Data</t>
  </si>
  <si>
    <t>Ora</t>
  </si>
  <si>
    <t xml:space="preserve">Data și ora efectivă de limitare/întrerupere </t>
  </si>
  <si>
    <t>Numărul de utilizatori ST afectați</t>
  </si>
  <si>
    <t>Foaia de manevră</t>
  </si>
  <si>
    <t>3099/02.10.2017</t>
  </si>
  <si>
    <t>11793/02.10.2017</t>
  </si>
  <si>
    <t>6615/29.09.2017</t>
  </si>
  <si>
    <t>7735/28.09.2017</t>
  </si>
  <si>
    <t>7781/29.09.2017</t>
  </si>
  <si>
    <t>6726/04.10.2017</t>
  </si>
  <si>
    <t>7736/28.09.2017</t>
  </si>
  <si>
    <t>Lucrări de mentenanță în SRM Măgurele București</t>
  </si>
  <si>
    <t>SM0252D0</t>
  </si>
  <si>
    <t>Măgurele București</t>
  </si>
  <si>
    <t>7563/22.09.2017</t>
  </si>
  <si>
    <t>Demontare priză de prelevare gaze naturale a gazcromatografului montat în panoul de măsură Munteni</t>
  </si>
  <si>
    <t>PM0103</t>
  </si>
  <si>
    <t>Munteni</t>
  </si>
  <si>
    <t>PM-PP001</t>
  </si>
  <si>
    <t>Brăila</t>
  </si>
  <si>
    <t>7243/05.10.2017</t>
  </si>
  <si>
    <t>Măgurele</t>
  </si>
  <si>
    <t>Ilfov</t>
  </si>
  <si>
    <t>Galați</t>
  </si>
  <si>
    <t>12139/09.10.2017</t>
  </si>
  <si>
    <t>7973/09.10.2017</t>
  </si>
  <si>
    <t>Data și ora informării UR</t>
  </si>
  <si>
    <t>Data și ora informării partenerului adiacent</t>
  </si>
  <si>
    <r>
      <t>Scoaterea din funcțiune SRM Ilimbav -</t>
    </r>
    <r>
      <rPr>
        <b/>
        <sz val="10"/>
        <color theme="1"/>
        <rFont val="Arial Narrow"/>
        <family val="2"/>
      </rPr>
      <t xml:space="preserve"> la solicitarea Delgaz Grid</t>
    </r>
  </si>
  <si>
    <r>
      <t xml:space="preserve">Scoatere din funcțiune SRM Bazna - la solicitarea </t>
    </r>
    <r>
      <rPr>
        <b/>
        <sz val="10"/>
        <color theme="1"/>
        <rFont val="Arial Narrow"/>
        <family val="2"/>
      </rPr>
      <t>Delgaz Grid</t>
    </r>
  </si>
  <si>
    <r>
      <t xml:space="preserve">Sistare alimentare cu gaze naturale a SRM Giugiu - la solicitarea </t>
    </r>
    <r>
      <rPr>
        <b/>
        <sz val="10"/>
        <color theme="1"/>
        <rFont val="Arial Narrow"/>
        <family val="2"/>
      </rPr>
      <t>WIROM Gas SA</t>
    </r>
  </si>
  <si>
    <t>07:50:00
13:37:00</t>
  </si>
  <si>
    <t>04.09.2017
25.09.2017 (modificare PIF)</t>
  </si>
  <si>
    <t>Bisericani</t>
  </si>
  <si>
    <t>SM0456D0</t>
  </si>
  <si>
    <t>Remediere defect produs pe conducta 3" Racord SRM Spitalul de pneumoftiziologie Bisericani</t>
  </si>
  <si>
    <t>Spitalul de pneumoftiziologie Bisericani</t>
  </si>
  <si>
    <t>Cuplare si punere in funcțiune SRM Boureni nou</t>
  </si>
  <si>
    <t>Iași</t>
  </si>
  <si>
    <t>SM0477D1</t>
  </si>
  <si>
    <t>Boureni</t>
  </si>
  <si>
    <t>7048/11.10.2017</t>
  </si>
  <si>
    <t>Moțca</t>
  </si>
  <si>
    <t>Înlocuire flanșă electroizolantă pe conducta 2” racord SRM SC Fabrica de pâine Șerban Filipești</t>
  </si>
  <si>
    <t>SM0128D0</t>
  </si>
  <si>
    <t>SC Fabrica de pâine Șerban Filipești</t>
  </si>
  <si>
    <t>Filipești</t>
  </si>
  <si>
    <t>6916/09.10.2017</t>
  </si>
  <si>
    <t>Remediere definitivă a defectului apărut pe conducta 20” Hurezani - Corbu, fir II, zona Oporelu</t>
  </si>
  <si>
    <t>Oporelu</t>
  </si>
  <si>
    <t>Olt</t>
  </si>
  <si>
    <t>SM0243D0</t>
  </si>
  <si>
    <t>Craiova</t>
  </si>
  <si>
    <t>2663/16.10.2017</t>
  </si>
  <si>
    <t>FM aprobată nu a ajuns la BET ptr publicare și informare</t>
  </si>
  <si>
    <t>7529/16.10.2017</t>
  </si>
  <si>
    <t>Rebricea</t>
  </si>
  <si>
    <t>Vaslui</t>
  </si>
  <si>
    <t>SM1177D0</t>
  </si>
  <si>
    <t>SC Vanbet Rebricea</t>
  </si>
  <si>
    <t>Refulare conductă 4” racord SRM SC Vanbet Rebricea în scopul eliminării impurităților lichide</t>
  </si>
  <si>
    <t>Remediere defect de coroziune pe conducta 12” Nord I, Cormeniș - Apa, zona Finteuș</t>
  </si>
  <si>
    <t>Finteușu Mare</t>
  </si>
  <si>
    <t>SM0569D0</t>
  </si>
  <si>
    <t>SM0568D0</t>
  </si>
  <si>
    <t>Remetea Chioarului</t>
  </si>
  <si>
    <t>SM0562D0</t>
  </si>
  <si>
    <t>Satulung</t>
  </si>
  <si>
    <t>12536/17.10.2017</t>
  </si>
  <si>
    <t>Data și ora efectivă de reluare a prestării serviciului</t>
  </si>
  <si>
    <t>Arad</t>
  </si>
  <si>
    <t>10379/17.10.2017</t>
  </si>
  <si>
    <t>SM0355D0</t>
  </si>
  <si>
    <t>Zimandu Nou</t>
  </si>
  <si>
    <t>Cuplare tronson relocat/protejat al racordului 6” SRM Zimandu Nou</t>
  </si>
  <si>
    <t>Curățirea interioară 20” Urziceni - Moara Domnească</t>
  </si>
  <si>
    <t>SM1098D0</t>
  </si>
  <si>
    <t>SC Lemarco Cristal Urziceni</t>
  </si>
  <si>
    <t>SM1178D0</t>
  </si>
  <si>
    <t>Coșereni</t>
  </si>
  <si>
    <t>Urziceni</t>
  </si>
  <si>
    <t>septembrie - octombrie
(reducere pe perioada trecerii PIG-ului / întrerupere în caz de blocare PIG)</t>
  </si>
  <si>
    <t>7704/23.10.2017</t>
  </si>
  <si>
    <t>8305/23.10.2017</t>
  </si>
  <si>
    <r>
      <t>Sistare alimentare cu gaze naturale a SRM Șura Mare - la solicitarea</t>
    </r>
    <r>
      <rPr>
        <b/>
        <sz val="10"/>
        <color theme="1"/>
        <rFont val="Arial Narrow"/>
        <family val="2"/>
      </rPr>
      <t xml:space="preserve"> Delgaz Grid</t>
    </r>
  </si>
  <si>
    <t>Șura Mare</t>
  </si>
  <si>
    <t>SM0742D0</t>
  </si>
  <si>
    <t>7228/24.10.2017</t>
  </si>
  <si>
    <t>12848/24.10.2017</t>
  </si>
  <si>
    <t>Înlocuire contor în SRM Sâmbăta de Sus</t>
  </si>
  <si>
    <t>Sâmbata de Sus</t>
  </si>
  <si>
    <t>SM0807D0</t>
  </si>
  <si>
    <t>Sâmbăta de Sus</t>
  </si>
  <si>
    <t>3412/27.10.2017</t>
  </si>
  <si>
    <t>Remedierea unui defect de coroziune în regim de urgență pe conducta 24” Ernei - Târgu Mureș</t>
  </si>
  <si>
    <t>Ernei</t>
  </si>
  <si>
    <t>Mureș</t>
  </si>
  <si>
    <t>PM0125</t>
  </si>
  <si>
    <t>Ernei - golire SU</t>
  </si>
  <si>
    <t>12989/27.10.2017</t>
  </si>
  <si>
    <t>Șeulia de Mureș</t>
  </si>
  <si>
    <t>SM0685D0</t>
  </si>
  <si>
    <t>13003/27.10.2017</t>
  </si>
  <si>
    <t>Lucrări de mentenanță pe conducta 12” Sibiu - Cisnădie - Tălmaciu și înlocuire SRM Șelimbăr</t>
  </si>
  <si>
    <t>Cuplare tronson relocat/protejat al conductei 20” Deleni - Cuci</t>
  </si>
  <si>
    <t>SM0732D0</t>
  </si>
  <si>
    <t>Șelimbăr</t>
  </si>
  <si>
    <t>SM0888D0</t>
  </si>
  <si>
    <t>SC Intercar Șelimbăr</t>
  </si>
  <si>
    <t>SM0762D0</t>
  </si>
  <si>
    <t>SC Transilvania Automobile Șelimbăr</t>
  </si>
  <si>
    <t>SM0728D0</t>
  </si>
  <si>
    <t>SC Germano Trans Șelimbăr</t>
  </si>
  <si>
    <t>SM0760D0</t>
  </si>
  <si>
    <t>SC Prodial Cisnădie</t>
  </si>
  <si>
    <t>SM0726D0</t>
  </si>
  <si>
    <t>Cisnădie</t>
  </si>
  <si>
    <t>SM0727D0</t>
  </si>
  <si>
    <t>Cisnădie II (Seviș)</t>
  </si>
  <si>
    <t>SM1007D0</t>
  </si>
  <si>
    <t>SC Panalim Cisnădie</t>
  </si>
  <si>
    <t>SM0733D1</t>
  </si>
  <si>
    <t>SM0733D2</t>
  </si>
  <si>
    <t>Tălmaciu</t>
  </si>
  <si>
    <t>SC Romanofir Tălmaciu</t>
  </si>
  <si>
    <t>SM0730D0</t>
  </si>
  <si>
    <t>Sadu</t>
  </si>
  <si>
    <t>SM1160D0</t>
  </si>
  <si>
    <t>Tălmăcel II</t>
  </si>
  <si>
    <t>SM0735D0</t>
  </si>
  <si>
    <t xml:space="preserve">Tălmăcel  </t>
  </si>
  <si>
    <t>SM0736D0</t>
  </si>
  <si>
    <t>Boița</t>
  </si>
  <si>
    <t>SM0051D0</t>
  </si>
  <si>
    <t>Cisnădioara</t>
  </si>
  <si>
    <t>Tălmăcel</t>
  </si>
  <si>
    <t>Delgaz Grid</t>
  </si>
  <si>
    <t>7346/27.10.2017</t>
  </si>
  <si>
    <t>FM neaprobată</t>
  </si>
  <si>
    <r>
      <t>Scoaterea din funcțiune SRM Târnava Șomârd -</t>
    </r>
    <r>
      <rPr>
        <b/>
        <sz val="10"/>
        <color theme="1"/>
        <rFont val="Arial Narrow"/>
        <family val="2"/>
      </rPr>
      <t xml:space="preserve"> la solicitarea Delgaz Grid</t>
    </r>
  </si>
  <si>
    <t>Târnava</t>
  </si>
  <si>
    <t>SM0865D0</t>
  </si>
  <si>
    <t>Târnava Șomârd</t>
  </si>
  <si>
    <t>7453/31.10.2017</t>
  </si>
  <si>
    <t>Lucrări de mentenanță în SRM Drăgășani I</t>
  </si>
  <si>
    <t>SM0234D1</t>
  </si>
  <si>
    <t>Drăgășani I</t>
  </si>
  <si>
    <t>2926/02.11.2017</t>
  </si>
  <si>
    <t>Drăgășani</t>
  </si>
  <si>
    <t>Vâlcea</t>
  </si>
  <si>
    <t>Realizare by-pass între conducta 10” Șincai - Zau - Ceanu Mare și racordul 3” SRM Hodăi Boian</t>
  </si>
  <si>
    <t>Hodăi-Boian</t>
  </si>
  <si>
    <t>SM0627D0</t>
  </si>
  <si>
    <t>Hodăi Boian</t>
  </si>
  <si>
    <t>13385/06.11.2017</t>
  </si>
  <si>
    <t>Înlocuire flanșă electroizolantă pe conducta 2” racord SRM Moara Maria Chizătău</t>
  </si>
  <si>
    <t>Chizătău</t>
  </si>
  <si>
    <t>Timiș</t>
  </si>
  <si>
    <t>SM0329D0</t>
  </si>
  <si>
    <t>SC Moara Maria Chizătău</t>
  </si>
  <si>
    <t>11234/08.11.2017</t>
  </si>
  <si>
    <t>A fost afectat producătorul (în cazul PM) sau consumatorul  final (în cazul SM)? 
(DA/NU)</t>
  </si>
  <si>
    <t>NU</t>
  </si>
  <si>
    <t>SM1090D0</t>
  </si>
  <si>
    <t>SC Conpet Bărăganu</t>
  </si>
  <si>
    <r>
      <t>Scoaterea din funcțiune SRM Conpet Bărăganu -</t>
    </r>
    <r>
      <rPr>
        <b/>
        <sz val="10"/>
        <color theme="1"/>
        <rFont val="Arial Narrow"/>
        <family val="2"/>
      </rPr>
      <t xml:space="preserve"> la solicitarea CONPET</t>
    </r>
  </si>
  <si>
    <t>8144/07.11.2017</t>
  </si>
  <si>
    <t>DA</t>
  </si>
  <si>
    <t>Borcea</t>
  </si>
  <si>
    <t>Călărași</t>
  </si>
  <si>
    <t>Cuplare conducta 8" racord SRM Lemarco Cristal Urziceni în conducta 32" Urziceni - București</t>
  </si>
  <si>
    <t>Uriceni</t>
  </si>
  <si>
    <t>8272/10.11.2017</t>
  </si>
  <si>
    <t>Înlocuire două tronsoane și montare robinet pe conducta 20” Bratei - Victoria</t>
  </si>
  <si>
    <t>SM0904D0</t>
  </si>
  <si>
    <t>Pelișor</t>
  </si>
  <si>
    <t>SM0787D0</t>
  </si>
  <si>
    <t>Bârghiș</t>
  </si>
  <si>
    <t>SM0781D0</t>
  </si>
  <si>
    <t>Coveș</t>
  </si>
  <si>
    <t>7710/13.11.2017</t>
  </si>
  <si>
    <t>UR</t>
  </si>
  <si>
    <t>Partener adiacent</t>
  </si>
  <si>
    <t>Premier Energy, Engie România, E.on Energie, OMV Petrom, Restart Energy, Enel</t>
  </si>
  <si>
    <t>E.on Energie</t>
  </si>
  <si>
    <t>Conef Gaz</t>
  </si>
  <si>
    <t>SC Monsanto</t>
  </si>
  <si>
    <t>Cez Vânzare, Engie România, E-on Energie, Enel, E.on Energie</t>
  </si>
  <si>
    <t>Premier Energy, Alpiq Romindustries, Nova Power, Engie România, E.on Energie, OMV Petrom, Enel</t>
  </si>
  <si>
    <t>CPL Concordia</t>
  </si>
  <si>
    <t>Nova Power, E.on Energie</t>
  </si>
  <si>
    <t>Premier Energy, Met România, Alpiq Romindustries, Nova Power, Cez Vânzare, Cis Gaz, Engie România, E.on Energie, Gaz Est, OMV Petrom, Energy Gas, Restart Energy, RWE Supply, Tinmar Gas, Enel, Gaz&amp;Energy Distribuție</t>
  </si>
  <si>
    <t>Distrigaz Sud Rețele</t>
  </si>
  <si>
    <t/>
  </si>
  <si>
    <t>Cez Vânzare, Energie România, E-on Energie, Gaz Est, OMV Petrom</t>
  </si>
  <si>
    <t>Premier Energy</t>
  </si>
  <si>
    <t>Premier Energy, Alpha Metal, Alpiq Romindustries, Cez Vânzare, Engie România, E-on Energie, OMV Petrom, Restart Energy, WIEE România, Cis Gaz, Enel</t>
  </si>
  <si>
    <t>Wirom Gas</t>
  </si>
  <si>
    <t>Premier Energy, Met România, Alpiq Romindustries, Nova Power, Cez Vânzare, Cis Gaz, Conef Gaz, Distrigaz Vest, Engie România, Axpo Energy, E.on Energie, Electrocentrale București, Gaz Est, OMV Petrom, Energy Gas, Restart Energy, RWE Supply, Tinmar Gas, WIEE România, Energy Distribution, Enel, C-Gaz&amp;Energy</t>
  </si>
  <si>
    <t>Premier Energy, Met România, Alpha Metal, Azomures, Cez Vânzare, Engie România, E-on Energie, Gaz Est, Ottogaz, OMV Petrom, Energy Gas, Restart Energy, Saint Gobain, WIEE România, Transgaz, Donau Chem, E.on Energie, Cis Gaz, C-Gaz&amp;Energy</t>
  </si>
  <si>
    <t>Premier Energy, Alpiq Romindustries, Nova Power, Engie România, E-on Energie, OMV Petrom, Tinmar Gas, Enel</t>
  </si>
  <si>
    <t>Premier Energy, Met România, Alpiq Romindustries, Nova Power, Cez Vânzare, Cis Gaz, Conef Gaz, Distrigaz Vest, Engie România, Axpo Energy, E-on Energy, Electrocentrale București, Gaz Est, OMV Petrom, Energy Gas, Restart Energy, RWE Supply, Tinmar Gas, WIEE România, Energy Distribution, Enel, C-Gaz&amp;Energy</t>
  </si>
  <si>
    <t>Wiee Romania SRL</t>
  </si>
  <si>
    <t>Prisma Serv Company</t>
  </si>
  <si>
    <t>E-on Energie</t>
  </si>
  <si>
    <t>SC Fabrica de pâine Șerban SRL</t>
  </si>
  <si>
    <t>WIEE România</t>
  </si>
  <si>
    <t>Vanbet SRL</t>
  </si>
  <si>
    <t>Engie România, Enel, E.on Energie</t>
  </si>
  <si>
    <t>Alpiq Romindustries, Engie România, OMV Petrom</t>
  </si>
  <si>
    <t>Gaz Vest</t>
  </si>
  <si>
    <t>Engie România</t>
  </si>
  <si>
    <t>Lemarco Cristal</t>
  </si>
  <si>
    <t>Cez Vânzare, Engie România</t>
  </si>
  <si>
    <t>Megaconstruct</t>
  </si>
  <si>
    <t>Engie România, E-on Energie, Enel</t>
  </si>
  <si>
    <t>Cez Vânzare, Engie România, E-on Energie, OMV Petrom, Enel, E.on Energie</t>
  </si>
  <si>
    <t>Engie Romania</t>
  </si>
  <si>
    <t>Premier Energy, Met România, Alpha Metal, Nova Power, Cis Gaz, Complex Energetic Hunedoara, Conef Gaz, Engie România, E-on Energie, Electrocentrale București, C-Gaz&amp;Energy, Ottogaz, Romgaz, WIEE România, Energy Distribution, Tinmar</t>
  </si>
  <si>
    <t>Romgaz</t>
  </si>
  <si>
    <t>Premier Energy, Alpiq Romindustries, Cez Vânzare, Engie România, E-on Energie, Gaz Est, OMV Petrom, Energy Gas, Restart Energy, Enel</t>
  </si>
  <si>
    <t>E-on Energie, C-Gaz&amp;Energy</t>
  </si>
  <si>
    <t>Intercar</t>
  </si>
  <si>
    <t>Transilvania Automobile</t>
  </si>
  <si>
    <t>Germano Trans</t>
  </si>
  <si>
    <t>Prodial</t>
  </si>
  <si>
    <t>Premier Energy, Cez Vânzare, Cis Gaz, Engie România, E-on Energie, Restart Energy, RWE Supply, Enel</t>
  </si>
  <si>
    <t>Panalim</t>
  </si>
  <si>
    <t>Romanofir</t>
  </si>
  <si>
    <t>Engie România, E-on România, Gaz Est, OMV Petrom, Enel</t>
  </si>
  <si>
    <t>E-on Energie, Enel</t>
  </si>
  <si>
    <t>CIS Gaz, E-on Energie</t>
  </si>
  <si>
    <t>E-on Energie, E-on Gaz Furnizare, Restart Energy One</t>
  </si>
  <si>
    <t>Cez Vanzare, Engie România, Restart Energy</t>
  </si>
  <si>
    <t>E-on Energie, E.on Gaz Furnizare</t>
  </si>
  <si>
    <t>SC Moara Maria Chizătău SRL</t>
  </si>
  <si>
    <t>Premier Energy, Engie România</t>
  </si>
  <si>
    <t>SC Conpet</t>
  </si>
  <si>
    <t>SC Lemarco Cristal SRL</t>
  </si>
  <si>
    <t>E-on Energie, Enel, E.on Gaz Furnizare</t>
  </si>
  <si>
    <t>E-on Energie, E.on gaz Furnizare</t>
  </si>
  <si>
    <r>
      <t>N</t>
    </r>
    <r>
      <rPr>
        <b/>
        <vertAlign val="subscript"/>
        <sz val="10"/>
        <color theme="1"/>
        <rFont val="Arial Narrow"/>
        <family val="2"/>
      </rPr>
      <t>Uafectati</t>
    </r>
  </si>
  <si>
    <t>Durata intreruperii / limitarii [ore]</t>
  </si>
  <si>
    <t>Numar de ore de la producerea intreruperii / limitarii pana la anuntarea UR (trebuie sa fie mai mic decat 6)</t>
  </si>
  <si>
    <t>Numar de ore de la producerea intreruperii / limitarii pana la anuntarea partenerului adiacent (trebuie sa fie mai mic decat 6)</t>
  </si>
  <si>
    <r>
      <t>N</t>
    </r>
    <r>
      <rPr>
        <b/>
        <vertAlign val="subscript"/>
        <sz val="10"/>
        <color theme="1"/>
        <rFont val="Arial Narrow"/>
        <family val="2"/>
      </rPr>
      <t>U5</t>
    </r>
  </si>
  <si>
    <t>Numar ore intre data anuntata si cea efectiva de reluare</t>
  </si>
  <si>
    <r>
      <t>N</t>
    </r>
    <r>
      <rPr>
        <b/>
        <vertAlign val="subscript"/>
        <sz val="10"/>
        <color theme="1"/>
        <rFont val="Arial Narrow"/>
        <family val="2"/>
      </rPr>
      <t>Ureluate</t>
    </r>
  </si>
  <si>
    <t>Sarbatoare</t>
  </si>
  <si>
    <t>Sf Andrei</t>
  </si>
  <si>
    <t>Ziua Nationala</t>
  </si>
  <si>
    <t>Craciun</t>
  </si>
  <si>
    <t>Paste</t>
  </si>
  <si>
    <t>Rusalii</t>
  </si>
  <si>
    <t>Anul nou</t>
  </si>
  <si>
    <t>Ziua unirii</t>
  </si>
  <si>
    <t>Ziua muncii</t>
  </si>
  <si>
    <t>Ziua copilului</t>
  </si>
  <si>
    <t>Adormirea Maicii Domnului</t>
  </si>
  <si>
    <t>Numar de zile lucratoare de anuntare partener adiacent pana la limitare / intrerupere (trebuie sa fie mai mare de 5)</t>
  </si>
  <si>
    <t>Observatii</t>
  </si>
  <si>
    <t>A consumat din zestrea racordului</t>
  </si>
  <si>
    <t>Nu s-a informat UR</t>
  </si>
  <si>
    <t>Cuplare tronson relocat/protejat al conductei 20" Corbu - București Fir 1</t>
  </si>
  <si>
    <t>Dragomirești</t>
  </si>
  <si>
    <t>SM0098D0</t>
  </si>
  <si>
    <t>8844/13.11.2017</t>
  </si>
  <si>
    <t>SAS a omis transmiterea FM catre BET</t>
  </si>
  <si>
    <t>Rudeni</t>
  </si>
  <si>
    <t>SM1023D0</t>
  </si>
  <si>
    <t>Sălard</t>
  </si>
  <si>
    <t>Bihor</t>
  </si>
  <si>
    <t>SM0364D0</t>
  </si>
  <si>
    <t>CEZ Vânzare, Engie România, Enel Energie, Premier Enrgy, Energy Gas Provider</t>
  </si>
  <si>
    <t>Alpiq Romindustries, Distrigaz Vest, Engie România, E-on Energie România, E-on Gaz Furnizare, Restart Energy One</t>
  </si>
  <si>
    <t>Alpiq Romindustries, Nova Power &amp; Gas, Engie România, OMV Petrom Gas</t>
  </si>
  <si>
    <t>Scoaterea din funcțiune SRM Sălard - la solicitarea Delgaz Grid</t>
  </si>
  <si>
    <t>La solicitarea Delgaz Grid</t>
  </si>
  <si>
    <t>Lucrari neprogramate</t>
  </si>
  <si>
    <t>Lucrari programate</t>
  </si>
  <si>
    <r>
      <t>IP</t>
    </r>
    <r>
      <rPr>
        <b/>
        <vertAlign val="subscript"/>
        <sz val="10"/>
        <color theme="1"/>
        <rFont val="Arial Narrow"/>
        <family val="2"/>
      </rPr>
      <t>5</t>
    </r>
    <r>
      <rPr>
        <b/>
        <vertAlign val="superscript"/>
        <sz val="10"/>
        <color theme="1"/>
        <rFont val="Arial Narrow"/>
        <family val="2"/>
      </rPr>
      <t>1</t>
    </r>
  </si>
  <si>
    <r>
      <t>N</t>
    </r>
    <r>
      <rPr>
        <b/>
        <vertAlign val="subscript"/>
        <sz val="10"/>
        <color theme="1"/>
        <rFont val="Arial Narrow"/>
        <family val="2"/>
      </rPr>
      <t>U6</t>
    </r>
    <r>
      <rPr>
        <b/>
        <sz val="10"/>
        <color theme="1"/>
        <rFont val="Arial Narrow"/>
        <family val="2"/>
      </rPr>
      <t xml:space="preserve"> 
(parteneri adiacenti)</t>
    </r>
  </si>
  <si>
    <r>
      <t>N</t>
    </r>
    <r>
      <rPr>
        <b/>
        <vertAlign val="subscript"/>
        <sz val="10"/>
        <color theme="1"/>
        <rFont val="Arial Narrow"/>
        <family val="2"/>
      </rPr>
      <t>U6</t>
    </r>
    <r>
      <rPr>
        <b/>
        <sz val="10"/>
        <color theme="1"/>
        <rFont val="Arial Narrow"/>
        <family val="2"/>
      </rPr>
      <t xml:space="preserve"> 
(UR)</t>
    </r>
  </si>
  <si>
    <r>
      <t>N</t>
    </r>
    <r>
      <rPr>
        <b/>
        <vertAlign val="subscript"/>
        <sz val="10"/>
        <color theme="1"/>
        <rFont val="Arial Narrow"/>
        <family val="2"/>
      </rPr>
      <t>Uafectati</t>
    </r>
    <r>
      <rPr>
        <b/>
        <sz val="10"/>
        <color theme="1"/>
        <rFont val="Arial Narrow"/>
        <family val="2"/>
      </rPr>
      <t xml:space="preserve"> 
(parteneri adiacenti)</t>
    </r>
  </si>
  <si>
    <r>
      <t>IP</t>
    </r>
    <r>
      <rPr>
        <b/>
        <vertAlign val="subscript"/>
        <sz val="10"/>
        <color theme="1"/>
        <rFont val="Arial Narrow"/>
        <family val="2"/>
      </rPr>
      <t>5</t>
    </r>
    <r>
      <rPr>
        <b/>
        <vertAlign val="superscript"/>
        <sz val="10"/>
        <color theme="1"/>
        <rFont val="Arial Narrow"/>
        <family val="2"/>
      </rPr>
      <t>2</t>
    </r>
  </si>
  <si>
    <r>
      <t>N</t>
    </r>
    <r>
      <rPr>
        <b/>
        <vertAlign val="subscript"/>
        <sz val="10"/>
        <color theme="1"/>
        <rFont val="Arial Narrow"/>
        <family val="2"/>
      </rPr>
      <t>Uafectati</t>
    </r>
    <r>
      <rPr>
        <b/>
        <sz val="10"/>
        <color theme="1"/>
        <rFont val="Arial Narrow"/>
        <family val="2"/>
      </rPr>
      <t xml:space="preserve"> 
(UR)</t>
    </r>
  </si>
  <si>
    <t>Numar de zile de anuntare UR pana la limitare / intrerupere 
(trebuie sa fie mai mare de 5)</t>
  </si>
  <si>
    <t>Met Romania,  Engie România</t>
  </si>
  <si>
    <t>Utilizator de rețea / Network User</t>
  </si>
  <si>
    <t>Partener adiacent / Adjacent Partner</t>
  </si>
  <si>
    <t>FM a ajuns la BET după ora 15:30</t>
  </si>
  <si>
    <t>Scoaterea din funcțiune SRM Godinești - la solicitarea Distrigaz Sud Rețele</t>
  </si>
  <si>
    <t>SM0960D0</t>
  </si>
  <si>
    <t>Godinești</t>
  </si>
  <si>
    <t>Gorj</t>
  </si>
  <si>
    <t>La solicitarea Distrigaz Sud Rețele</t>
  </si>
  <si>
    <r>
      <t>N</t>
    </r>
    <r>
      <rPr>
        <b/>
        <vertAlign val="subscript"/>
        <sz val="10"/>
        <color theme="1"/>
        <rFont val="Arial Narrow"/>
        <family val="2"/>
      </rPr>
      <t>U5</t>
    </r>
    <r>
      <rPr>
        <b/>
        <sz val="10"/>
        <color theme="1"/>
        <rFont val="Arial Narrow"/>
        <family val="2"/>
      </rPr>
      <t xml:space="preserve">
(parteneri adiacenti)</t>
    </r>
  </si>
  <si>
    <r>
      <t>N</t>
    </r>
    <r>
      <rPr>
        <b/>
        <vertAlign val="subscript"/>
        <sz val="10"/>
        <color theme="1"/>
        <rFont val="Arial Narrow"/>
        <family val="2"/>
      </rPr>
      <t>U5</t>
    </r>
    <r>
      <rPr>
        <b/>
        <sz val="10"/>
        <color theme="1"/>
        <rFont val="Arial Narrow"/>
        <family val="2"/>
      </rPr>
      <t xml:space="preserve">
(UR)</t>
    </r>
  </si>
  <si>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</si>
  <si>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</si>
  <si>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</si>
  <si>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</si>
  <si>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</si>
  <si>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</si>
  <si>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</si>
  <si>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Înlocuire contor cu pistoane rotative la SRM Simionești</t>
  </si>
  <si>
    <t>SM0957D0</t>
  </si>
  <si>
    <t>Simionești</t>
  </si>
  <si>
    <t>Cordun Gaz</t>
  </si>
  <si>
    <t>8077/21.11.2017</t>
  </si>
  <si>
    <t>Met Romania,  Engie România, Energy Gas Provider, WIEE România</t>
  </si>
  <si>
    <t>Lucrări de mentenanță în SRM Henkel Heran București</t>
  </si>
  <si>
    <t>SM0167D0</t>
  </si>
  <si>
    <t>Henkel Heran București</t>
  </si>
  <si>
    <t>Pantelimon</t>
  </si>
  <si>
    <t>Gaz Sud</t>
  </si>
  <si>
    <t>9084/22.11.2017</t>
  </si>
  <si>
    <t>Premier Energy, Met România, Engie România, E-on Energie, OMV Petrom, C-Gaz&amp;Energy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</si>
</sst>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4" x14ac:knownFonts="1">
    <font>
      <sz val="11"/>
      <color theme="1"/>
      <name val="Calibri"/>
      <family val="2"/>
      <scheme val="minor"/>
    </font>
    <font>
      <sz val="10"/>
      <color theme="1"/>
      <name val="Arial Narrow"/>
      <family val="2"/>
    </font>
    <font>
      <b/>
      <sz val="12"/>
      <color theme="1"/>
      <name val="Arial Narrow"/>
      <family val="2"/>
    </font>
    <font>
      <b/>
      <sz val="9"/>
      <color indexed="81"/>
      <name val="Tahoma"/>
      <family val="2"/>
    </font>
    <font>
      <b/>
      <sz val="10"/>
      <color theme="1"/>
      <name val="Arial Narrow"/>
      <family val="2"/>
    </font>
    <font>
      <sz val="10"/>
      <name val="Arial Narrow"/>
      <family val="2"/>
      <charset val="238"/>
    </font>
    <font>
      <sz val="9"/>
      <color indexed="81"/>
      <name val="Tahoma"/>
      <family val="2"/>
    </font>
    <font>
      <sz val="10"/>
      <color theme="1"/>
      <name val="Arial Narrow"/>
      <family val="2"/>
      <charset val="238"/>
    </font>
    <font>
      <b/>
      <vertAlign val="subscript"/>
      <sz val="10"/>
      <color theme="1"/>
      <name val="Arial Narrow"/>
      <family val="2"/>
    </font>
    <font>
      <sz val="10"/>
      <name val="Arial Narrow"/>
      <family val="2"/>
    </font>
    <font>
      <b/>
      <sz val="10"/>
      <name val="Arial Narrow"/>
      <family val="2"/>
    </font>
    <font>
      <b/>
      <vertAlign val="superscript"/>
      <sz val="10"/>
      <color theme="1"/>
      <name val="Arial Narrow"/>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s>
  <cellStyleXfs count="1">
    <xf numFmtId="0" fontId="0" fillId="0" borderId="0"/>
  </cellStyleXfs>
  <cellXfs count="422">
    <xf numFmtId="0" fontId="0" fillId="0" borderId="0" xfId="0"/>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16" xfId="0" applyFont="1" applyFill="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6" xfId="0" applyFont="1" applyBorder="1" applyAlignment="1" applyProtection="1">
      <alignment horizontal="left" vertical="center"/>
    </xf>
    <xf numFmtId="0" fontId="1" fillId="0" borderId="16" xfId="0" applyFont="1" applyBorder="1" applyAlignment="1" applyProtection="1">
      <alignment horizontal="center" vertical="center" wrapText="1"/>
    </xf>
    <xf numFmtId="14" fontId="1" fillId="0" borderId="16"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19" xfId="0" applyFont="1" applyBorder="1" applyAlignment="1" applyProtection="1">
      <alignment horizontal="center" vertical="center"/>
    </xf>
    <xf numFmtId="2" fontId="1" fillId="0" borderId="19" xfId="0" applyNumberFormat="1" applyFont="1" applyBorder="1" applyAlignment="1" applyProtection="1">
      <alignment horizontal="center" vertical="center"/>
    </xf>
    <xf numFmtId="14" fontId="1" fillId="0" borderId="19"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1" fillId="0" borderId="8" xfId="0" applyFont="1" applyBorder="1" applyAlignment="1" applyProtection="1">
      <alignment horizontal="center" vertical="center" wrapText="1"/>
    </xf>
    <xf numFmtId="14" fontId="1" fillId="0" borderId="8" xfId="0" applyNumberFormat="1" applyFont="1" applyBorder="1" applyAlignment="1" applyProtection="1">
      <alignment horizontal="center" vertical="center"/>
    </xf>
    <xf numFmtId="164" fontId="1" fillId="0" borderId="8" xfId="0" applyNumberFormat="1"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14" fontId="1" fillId="0" borderId="1"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5" fillId="0" borderId="13" xfId="0" applyFont="1" applyFill="1" applyBorder="1" applyAlignment="1" applyProtection="1">
      <alignment horizontal="center" vertical="center" wrapText="1"/>
    </xf>
    <xf numFmtId="14" fontId="1" fillId="0" borderId="13"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0" xfId="0" applyFont="1" applyBorder="1" applyAlignment="1" applyProtection="1">
      <alignment horizontal="left" vertical="center"/>
    </xf>
    <xf numFmtId="14" fontId="1" fillId="0" borderId="20" xfId="0" applyNumberFormat="1" applyFont="1" applyBorder="1" applyAlignment="1" applyProtection="1">
      <alignment horizontal="center" vertical="center"/>
    </xf>
    <xf numFmtId="164" fontId="1" fillId="0" borderId="20" xfId="0" applyNumberFormat="1"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 xfId="0"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64" fontId="1" fillId="0" borderId="21" xfId="0" applyNumberFormat="1"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64" fontId="1" fillId="0" borderId="26" xfId="0" applyNumberFormat="1" applyFont="1" applyBorder="1" applyAlignment="1" applyProtection="1">
      <alignment horizontal="center" vertical="center"/>
    </xf>
    <xf numFmtId="164" fontId="1" fillId="0" borderId="27" xfId="0" applyNumberFormat="1" applyFont="1" applyBorder="1" applyAlignment="1" applyProtection="1">
      <alignment horizontal="center" vertical="center"/>
    </xf>
    <xf numFmtId="164" fontId="1" fillId="0" borderId="34" xfId="0" applyNumberFormat="1" applyFont="1" applyBorder="1" applyAlignment="1" applyProtection="1">
      <alignment horizontal="center" vertical="center"/>
    </xf>
    <xf numFmtId="1" fontId="1" fillId="0" borderId="0" xfId="0" applyNumberFormat="1" applyFont="1" applyAlignment="1" applyProtection="1">
      <alignment horizontal="center" vertical="center"/>
    </xf>
    <xf numFmtId="1" fontId="1" fillId="0" borderId="42" xfId="0" applyNumberFormat="1" applyFont="1" applyBorder="1" applyAlignment="1" applyProtection="1">
      <alignment horizontal="center" vertical="center"/>
    </xf>
    <xf numFmtId="1" fontId="1" fillId="0" borderId="43" xfId="0" applyNumberFormat="1" applyFont="1" applyBorder="1" applyAlignment="1" applyProtection="1">
      <alignment horizontal="center" vertical="center"/>
    </xf>
    <xf numFmtId="1" fontId="1" fillId="0" borderId="40" xfId="0" applyNumberFormat="1" applyFont="1" applyBorder="1" applyAlignment="1" applyProtection="1">
      <alignment horizontal="center" vertical="center"/>
    </xf>
    <xf numFmtId="1" fontId="1" fillId="0" borderId="37" xfId="0" applyNumberFormat="1" applyFont="1" applyBorder="1" applyAlignment="1" applyProtection="1">
      <alignment horizontal="center" vertical="center"/>
    </xf>
    <xf numFmtId="1" fontId="1" fillId="0" borderId="49" xfId="0" applyNumberFormat="1" applyFont="1" applyBorder="1" applyAlignment="1" applyProtection="1">
      <alignment horizontal="center" vertical="center"/>
    </xf>
    <xf numFmtId="1" fontId="1" fillId="0" borderId="45" xfId="0" applyNumberFormat="1" applyFont="1" applyBorder="1" applyAlignment="1" applyProtection="1">
      <alignment horizontal="center" vertical="center"/>
    </xf>
    <xf numFmtId="164" fontId="1" fillId="0" borderId="4" xfId="0" applyNumberFormat="1" applyFont="1" applyBorder="1" applyAlignment="1" applyProtection="1">
      <alignment horizontal="center" vertical="center"/>
    </xf>
    <xf numFmtId="1" fontId="1" fillId="0" borderId="50" xfId="0" applyNumberFormat="1" applyFont="1" applyBorder="1" applyAlignment="1" applyProtection="1">
      <alignment horizontal="center" vertical="center"/>
    </xf>
    <xf numFmtId="0" fontId="1" fillId="0" borderId="16" xfId="0" applyFont="1" applyBorder="1" applyAlignment="1" applyProtection="1">
      <alignment horizontal="left" vertical="center" wrapText="1"/>
    </xf>
    <xf numFmtId="2" fontId="1" fillId="0" borderId="16" xfId="0" applyNumberFormat="1" applyFont="1" applyBorder="1" applyAlignment="1" applyProtection="1">
      <alignment horizontal="center" vertical="center"/>
    </xf>
    <xf numFmtId="14" fontId="1" fillId="0" borderId="21" xfId="0" applyNumberFormat="1" applyFont="1" applyBorder="1" applyAlignment="1" applyProtection="1">
      <alignment horizontal="center" vertical="center"/>
    </xf>
    <xf numFmtId="14" fontId="1" fillId="0" borderId="0" xfId="0" applyNumberFormat="1" applyFont="1" applyAlignment="1" applyProtection="1">
      <alignment horizontal="center" vertical="center"/>
    </xf>
    <xf numFmtId="14" fontId="1" fillId="0" borderId="40" xfId="0" applyNumberFormat="1" applyFont="1" applyBorder="1" applyAlignment="1" applyProtection="1">
      <alignment horizontal="center" vertical="center"/>
    </xf>
    <xf numFmtId="14" fontId="1" fillId="0" borderId="37" xfId="0" applyNumberFormat="1" applyFont="1" applyBorder="1" applyAlignment="1" applyProtection="1">
      <alignment horizontal="center" vertical="center"/>
    </xf>
    <xf numFmtId="14" fontId="1" fillId="0" borderId="50" xfId="0" applyNumberFormat="1" applyFont="1" applyBorder="1" applyAlignment="1" applyProtection="1">
      <alignment horizontal="center" vertical="center"/>
    </xf>
    <xf numFmtId="14" fontId="1" fillId="0" borderId="58" xfId="0" applyNumberFormat="1" applyFont="1" applyBorder="1" applyAlignment="1" applyProtection="1">
      <alignment horizontal="center" vertical="center"/>
    </xf>
    <xf numFmtId="14" fontId="1" fillId="0" borderId="59" xfId="0" applyNumberFormat="1" applyFont="1" applyBorder="1" applyAlignment="1" applyProtection="1">
      <alignment horizontal="center" vertical="center"/>
    </xf>
    <xf numFmtId="14" fontId="1" fillId="0" borderId="54" xfId="0" applyNumberFormat="1" applyFont="1" applyBorder="1" applyAlignment="1" applyProtection="1">
      <alignment horizontal="center" vertical="center"/>
    </xf>
    <xf numFmtId="164" fontId="1" fillId="0" borderId="0" xfId="0" applyNumberFormat="1" applyFont="1" applyAlignment="1" applyProtection="1">
      <alignment horizontal="center" vertical="center"/>
    </xf>
    <xf numFmtId="164" fontId="1" fillId="0" borderId="17"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64" fontId="1" fillId="0" borderId="32" xfId="0" applyNumberFormat="1" applyFont="1" applyBorder="1" applyAlignment="1" applyProtection="1">
      <alignment horizontal="center" vertical="center"/>
    </xf>
    <xf numFmtId="2" fontId="1" fillId="0" borderId="6"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2" fontId="1" fillId="0" borderId="13" xfId="0" applyNumberFormat="1" applyFont="1" applyBorder="1" applyAlignment="1" applyProtection="1">
      <alignment horizontal="center" vertical="center"/>
    </xf>
    <xf numFmtId="2" fontId="1" fillId="0" borderId="20" xfId="0" applyNumberFormat="1" applyFont="1" applyBorder="1" applyAlignment="1" applyProtection="1">
      <alignment horizontal="center" vertical="center"/>
    </xf>
    <xf numFmtId="0" fontId="1" fillId="0" borderId="6"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0" fontId="1" fillId="0" borderId="8" xfId="0" applyFont="1" applyBorder="1" applyAlignment="1" applyProtection="1">
      <alignment horizontal="left" vertical="center"/>
    </xf>
    <xf numFmtId="0" fontId="1" fillId="0" borderId="21" xfId="0" applyFont="1" applyBorder="1" applyAlignment="1" applyProtection="1">
      <alignment horizontal="center" vertical="center"/>
    </xf>
    <xf numFmtId="0" fontId="1" fillId="0" borderId="21" xfId="0" applyFont="1" applyBorder="1" applyAlignment="1" applyProtection="1">
      <alignment horizontal="left" vertical="center"/>
    </xf>
    <xf numFmtId="0" fontId="7" fillId="0" borderId="9"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1" fillId="0" borderId="6" xfId="0" applyFont="1" applyBorder="1" applyAlignment="1" applyProtection="1">
      <alignment horizontal="left" vertical="center"/>
    </xf>
    <xf numFmtId="0" fontId="1" fillId="0" borderId="19"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14" fontId="1" fillId="0" borderId="34"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1" fontId="4" fillId="0" borderId="47" xfId="0" applyNumberFormat="1" applyFont="1" applyFill="1" applyBorder="1" applyAlignment="1" applyProtection="1">
      <alignment horizontal="center" vertical="center" wrapText="1"/>
    </xf>
    <xf numFmtId="1" fontId="4" fillId="0" borderId="39" xfId="0" applyNumberFormat="1" applyFont="1" applyFill="1" applyBorder="1" applyAlignment="1" applyProtection="1">
      <alignment horizontal="center" vertical="center" wrapText="1"/>
    </xf>
    <xf numFmtId="0" fontId="1" fillId="0" borderId="69"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70" xfId="0" applyFont="1" applyBorder="1" applyAlignment="1" applyProtection="1">
      <alignment horizontal="center" vertical="center"/>
    </xf>
    <xf numFmtId="0" fontId="1" fillId="0" borderId="71" xfId="0" applyFont="1" applyBorder="1" applyAlignment="1" applyProtection="1">
      <alignment horizontal="center" vertical="center"/>
    </xf>
    <xf numFmtId="0" fontId="1" fillId="0" borderId="65" xfId="0" applyFont="1" applyBorder="1" applyAlignment="1" applyProtection="1">
      <alignment horizontal="center" vertical="center"/>
    </xf>
    <xf numFmtId="49" fontId="5" fillId="0" borderId="65" xfId="0" applyNumberFormat="1" applyFont="1" applyFill="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70" xfId="0" applyFont="1" applyBorder="1" applyAlignment="1" applyProtection="1">
      <alignment horizontal="center" vertical="center" wrapText="1"/>
    </xf>
    <xf numFmtId="0" fontId="1" fillId="0" borderId="71" xfId="0" applyFont="1" applyBorder="1" applyAlignment="1" applyProtection="1">
      <alignment horizontal="center" vertical="center" wrapText="1"/>
    </xf>
    <xf numFmtId="49" fontId="5" fillId="0" borderId="68"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1" fillId="0" borderId="61" xfId="0" applyFont="1" applyBorder="1" applyAlignment="1" applyProtection="1">
      <alignment horizontal="center" vertical="center"/>
    </xf>
    <xf numFmtId="0" fontId="1" fillId="0" borderId="34" xfId="0" applyFont="1" applyBorder="1" applyAlignment="1" applyProtection="1">
      <alignment horizontal="center" vertical="center"/>
    </xf>
    <xf numFmtId="2" fontId="1" fillId="0" borderId="34" xfId="0" applyNumberFormat="1" applyFont="1" applyBorder="1" applyAlignment="1" applyProtection="1">
      <alignment horizontal="center" vertical="center"/>
    </xf>
    <xf numFmtId="0" fontId="5" fillId="0" borderId="34" xfId="0" applyFont="1" applyFill="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0" borderId="63"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3"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34" xfId="0" applyFont="1" applyBorder="1" applyAlignment="1" applyProtection="1">
      <alignment horizontal="left" vertical="center" wrapText="1"/>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4" fontId="1" fillId="2" borderId="16"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 fontId="1" fillId="2" borderId="35"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4" fontId="1" fillId="2" borderId="56" xfId="0" applyNumberFormat="1" applyFont="1" applyFill="1" applyBorder="1" applyAlignment="1" applyProtection="1">
      <alignment horizontal="center" vertical="center"/>
    </xf>
    <xf numFmtId="14" fontId="1" fillId="2" borderId="18" xfId="0" applyNumberFormat="1"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164" fontId="1" fillId="2" borderId="24" xfId="0" applyNumberFormat="1" applyFont="1" applyFill="1" applyBorder="1" applyAlignment="1" applyProtection="1">
      <alignment horizontal="center" vertical="center"/>
    </xf>
    <xf numFmtId="1" fontId="1" fillId="2" borderId="48" xfId="0" applyNumberFormat="1" applyFont="1" applyFill="1" applyBorder="1" applyAlignment="1" applyProtection="1">
      <alignment horizontal="center" vertical="center"/>
    </xf>
    <xf numFmtId="14" fontId="1" fillId="2" borderId="48" xfId="0" applyNumberFormat="1" applyFont="1" applyFill="1" applyBorder="1" applyAlignment="1" applyProtection="1">
      <alignment horizontal="center" vertical="center"/>
    </xf>
    <xf numFmtId="164" fontId="1" fillId="2" borderId="8" xfId="0" applyNumberFormat="1" applyFont="1" applyFill="1" applyBorder="1" applyAlignment="1" applyProtection="1">
      <alignment horizontal="center" vertical="center"/>
    </xf>
    <xf numFmtId="14" fontId="1" fillId="2" borderId="57"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 fontId="1" fillId="2" borderId="40"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4" fontId="1" fillId="2" borderId="58" xfId="0" applyNumberFormat="1"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164" fontId="1" fillId="2" borderId="20" xfId="0" applyNumberFormat="1" applyFont="1" applyFill="1" applyBorder="1" applyAlignment="1" applyProtection="1">
      <alignment horizontal="center" vertical="center"/>
    </xf>
    <xf numFmtId="0" fontId="1" fillId="2" borderId="66" xfId="0" applyFont="1" applyFill="1" applyBorder="1" applyAlignment="1" applyProtection="1">
      <alignment horizontal="center" vertical="center"/>
    </xf>
    <xf numFmtId="164" fontId="1" fillId="2" borderId="25" xfId="0" applyNumberFormat="1" applyFont="1" applyFill="1" applyBorder="1" applyAlignment="1" applyProtection="1">
      <alignment horizontal="center" vertical="center"/>
    </xf>
    <xf numFmtId="1" fontId="1" fillId="2" borderId="38"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4" fontId="1" fillId="2" borderId="72" xfId="0" applyNumberFormat="1" applyFont="1" applyFill="1" applyBorder="1" applyAlignment="1" applyProtection="1">
      <alignment horizontal="center" vertical="center"/>
    </xf>
    <xf numFmtId="164" fontId="1" fillId="2" borderId="63"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wrapText="1"/>
    </xf>
    <xf numFmtId="164" fontId="1" fillId="2" borderId="16" xfId="0" applyNumberFormat="1" applyFont="1" applyFill="1" applyBorder="1" applyAlignment="1" applyProtection="1">
      <alignment horizontal="center" vertical="center" wrapText="1"/>
    </xf>
    <xf numFmtId="14" fontId="1" fillId="2" borderId="38" xfId="0" applyNumberFormat="1" applyFont="1" applyFill="1" applyBorder="1" applyAlignment="1" applyProtection="1">
      <alignment horizontal="center" vertical="center"/>
    </xf>
    <xf numFmtId="164" fontId="1" fillId="2" borderId="34" xfId="0" applyNumberFormat="1" applyFont="1" applyFill="1" applyBorder="1" applyAlignment="1" applyProtection="1">
      <alignment horizontal="center" vertical="center"/>
    </xf>
    <xf numFmtId="14" fontId="1" fillId="2" borderId="2" xfId="0" applyNumberFormat="1" applyFont="1" applyFill="1" applyBorder="1" applyAlignment="1" applyProtection="1">
      <alignment horizontal="center" vertical="center"/>
    </xf>
    <xf numFmtId="14" fontId="1" fillId="2" borderId="22" xfId="0" applyNumberFormat="1" applyFont="1" applyFill="1" applyBorder="1" applyAlignment="1" applyProtection="1">
      <alignment horizontal="center" vertical="center"/>
    </xf>
    <xf numFmtId="14" fontId="1" fillId="2" borderId="19" xfId="0" applyNumberFormat="1" applyFont="1" applyFill="1" applyBorder="1" applyAlignment="1" applyProtection="1">
      <alignment horizontal="center" vertical="center"/>
    </xf>
    <xf numFmtId="1" fontId="1" fillId="2" borderId="36" xfId="0" applyNumberFormat="1" applyFont="1" applyFill="1" applyBorder="1" applyAlignment="1" applyProtection="1">
      <alignment horizontal="center" vertical="center"/>
    </xf>
    <xf numFmtId="14" fontId="1" fillId="2" borderId="36" xfId="0" applyNumberFormat="1" applyFont="1" applyFill="1" applyBorder="1" applyAlignment="1" applyProtection="1">
      <alignment horizontal="center" vertical="center"/>
    </xf>
    <xf numFmtId="14" fontId="1" fillId="2" borderId="53" xfId="0" applyNumberFormat="1"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164" fontId="1" fillId="2" borderId="21" xfId="0" applyNumberFormat="1"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164" fontId="1" fillId="2" borderId="55" xfId="0" applyNumberFormat="1" applyFont="1" applyFill="1" applyBorder="1" applyAlignment="1" applyProtection="1">
      <alignment horizontal="center" vertical="center"/>
    </xf>
    <xf numFmtId="1" fontId="1" fillId="2" borderId="37" xfId="0" applyNumberFormat="1" applyFont="1" applyFill="1" applyBorder="1" applyAlignment="1" applyProtection="1">
      <alignment horizontal="center" vertical="center"/>
    </xf>
    <xf numFmtId="14" fontId="1" fillId="2" borderId="37"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4" fontId="1" fillId="2" borderId="59"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14" fontId="1" fillId="2" borderId="23"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 fontId="1" fillId="2" borderId="47" xfId="0" applyNumberFormat="1"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1" fontId="1" fillId="2" borderId="50" xfId="0" applyNumberFormat="1" applyFont="1" applyFill="1" applyBorder="1" applyAlignment="1" applyProtection="1">
      <alignment horizontal="center" vertical="center"/>
    </xf>
    <xf numFmtId="1" fontId="1" fillId="2" borderId="39" xfId="0" applyNumberFormat="1" applyFont="1" applyFill="1" applyBorder="1" applyAlignment="1" applyProtection="1">
      <alignment horizontal="center" vertical="center"/>
    </xf>
    <xf numFmtId="14" fontId="1" fillId="2" borderId="7"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 fontId="1" fillId="2" borderId="41" xfId="0" applyNumberFormat="1" applyFont="1" applyFill="1" applyBorder="1" applyAlignment="1" applyProtection="1">
      <alignment horizontal="center" vertical="center"/>
    </xf>
    <xf numFmtId="14" fontId="1" fillId="2" borderId="70"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 fontId="1" fillId="2" borderId="42" xfId="0" applyNumberFormat="1" applyFont="1" applyFill="1" applyBorder="1" applyAlignment="1" applyProtection="1">
      <alignment horizontal="center" vertical="center"/>
    </xf>
    <xf numFmtId="14" fontId="1" fillId="2" borderId="28" xfId="0" applyNumberFormat="1" applyFont="1" applyFill="1" applyBorder="1" applyAlignment="1" applyProtection="1">
      <alignment horizontal="center" vertical="center"/>
    </xf>
    <xf numFmtId="164" fontId="1" fillId="2" borderId="26" xfId="0" applyNumberFormat="1" applyFont="1" applyFill="1" applyBorder="1" applyAlignment="1" applyProtection="1">
      <alignment horizontal="center" vertical="center"/>
    </xf>
    <xf numFmtId="0" fontId="1" fillId="2" borderId="6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 fontId="1" fillId="2" borderId="62" xfId="0" applyNumberFormat="1" applyFont="1" applyFill="1" applyBorder="1" applyAlignment="1" applyProtection="1">
      <alignment horizontal="center" vertical="center"/>
    </xf>
    <xf numFmtId="14" fontId="1" fillId="2" borderId="61" xfId="0" applyNumberFormat="1" applyFont="1" applyFill="1" applyBorder="1" applyAlignment="1" applyProtection="1">
      <alignment horizontal="center" vertical="center"/>
    </xf>
    <xf numFmtId="14" fontId="1" fillId="2" borderId="3"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64" fontId="1" fillId="2" borderId="2" xfId="0" applyNumberFormat="1" applyFont="1" applyFill="1" applyBorder="1" applyAlignment="1" applyProtection="1">
      <alignment horizontal="center" vertical="center"/>
    </xf>
    <xf numFmtId="164" fontId="1" fillId="2" borderId="18" xfId="0" applyNumberFormat="1" applyFont="1" applyFill="1" applyBorder="1" applyAlignment="1" applyProtection="1">
      <alignment horizontal="center" vertical="center"/>
    </xf>
    <xf numFmtId="14" fontId="1" fillId="2" borderId="26" xfId="0" applyNumberFormat="1" applyFont="1" applyFill="1" applyBorder="1" applyAlignment="1" applyProtection="1">
      <alignment horizontal="center" vertical="center"/>
    </xf>
    <xf numFmtId="14" fontId="1" fillId="2" borderId="27" xfId="0" applyNumberFormat="1" applyFont="1" applyFill="1" applyBorder="1" applyAlignment="1" applyProtection="1">
      <alignment horizontal="center" vertical="center"/>
    </xf>
    <xf numFmtId="1" fontId="1" fillId="2" borderId="33"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14" fontId="4" fillId="0" borderId="0" xfId="0" applyNumberFormat="1" applyFont="1" applyAlignment="1" applyProtection="1">
      <alignment horizontal="center" vertical="center"/>
    </xf>
    <xf numFmtId="0" fontId="4" fillId="0" borderId="0" xfId="0" applyFont="1" applyAlignment="1" applyProtection="1">
      <alignment horizontal="left"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14" fontId="4" fillId="0" borderId="10" xfId="0" applyNumberFormat="1" applyFont="1" applyBorder="1" applyAlignment="1" applyProtection="1">
      <alignment horizontal="center" vertical="center"/>
    </xf>
    <xf numFmtId="0" fontId="4" fillId="0" borderId="11" xfId="0" applyFont="1" applyBorder="1" applyAlignment="1" applyProtection="1">
      <alignment horizontal="left" vertical="center"/>
    </xf>
    <xf numFmtId="0" fontId="4" fillId="0" borderId="11" xfId="0" applyFont="1" applyBorder="1" applyAlignment="1" applyProtection="1">
      <alignment horizontal="center" vertical="center"/>
    </xf>
    <xf numFmtId="14" fontId="4" fillId="0" borderId="12" xfId="0" applyNumberFormat="1" applyFont="1" applyBorder="1" applyAlignment="1" applyProtection="1">
      <alignment horizontal="center" vertical="center"/>
    </xf>
    <xf numFmtId="0" fontId="4" fillId="0" borderId="14" xfId="0" applyFont="1" applyBorder="1" applyAlignment="1" applyProtection="1">
      <alignment horizontal="center" vertical="center"/>
    </xf>
    <xf numFmtId="14" fontId="9" fillId="2" borderId="56" xfId="0" applyNumberFormat="1" applyFont="1" applyFill="1" applyBorder="1" applyAlignment="1" applyProtection="1">
      <alignment horizontal="center" vertical="center"/>
    </xf>
    <xf numFmtId="164" fontId="9" fillId="2" borderId="17" xfId="0" applyNumberFormat="1" applyFont="1" applyFill="1" applyBorder="1" applyAlignment="1" applyProtection="1">
      <alignment horizontal="center" vertical="center"/>
    </xf>
    <xf numFmtId="1" fontId="1" fillId="0" borderId="0" xfId="0" applyNumberFormat="1" applyFont="1" applyAlignment="1" applyProtection="1">
      <alignment horizontal="center" vertical="center" wrapText="1"/>
    </xf>
    <xf numFmtId="1" fontId="1" fillId="0" borderId="33" xfId="0" applyNumberFormat="1" applyFont="1" applyBorder="1" applyAlignment="1" applyProtection="1">
      <alignment horizontal="center" vertical="center" wrapText="1"/>
    </xf>
    <xf numFmtId="1" fontId="1" fillId="0" borderId="41" xfId="0" applyNumberFormat="1" applyFont="1" applyBorder="1" applyAlignment="1" applyProtection="1">
      <alignment horizontal="center" vertical="center" wrapText="1"/>
    </xf>
    <xf numFmtId="1" fontId="1" fillId="0" borderId="42" xfId="0" applyNumberFormat="1" applyFont="1" applyBorder="1" applyAlignment="1" applyProtection="1">
      <alignment horizontal="center" vertical="center" wrapText="1"/>
    </xf>
    <xf numFmtId="1" fontId="1" fillId="0" borderId="62" xfId="0" applyNumberFormat="1" applyFont="1" applyBorder="1" applyAlignment="1" applyProtection="1">
      <alignment horizontal="center" vertical="center" wrapText="1"/>
    </xf>
    <xf numFmtId="1" fontId="1" fillId="0" borderId="33" xfId="0" applyNumberFormat="1" applyFont="1" applyFill="1" applyBorder="1" applyAlignment="1" applyProtection="1">
      <alignment horizontal="center" vertical="center" wrapText="1"/>
    </xf>
    <xf numFmtId="1" fontId="1" fillId="0" borderId="44" xfId="0" applyNumberFormat="1" applyFont="1" applyBorder="1" applyAlignment="1" applyProtection="1">
      <alignment horizontal="center" vertical="center" wrapText="1"/>
    </xf>
    <xf numFmtId="1" fontId="1" fillId="0" borderId="43" xfId="0" applyNumberFormat="1" applyFont="1" applyBorder="1" applyAlignment="1" applyProtection="1">
      <alignment horizontal="center" vertical="center" wrapText="1"/>
    </xf>
    <xf numFmtId="1" fontId="1" fillId="0" borderId="45" xfId="0" applyNumberFormat="1" applyFont="1" applyBorder="1" applyAlignment="1" applyProtection="1">
      <alignment horizontal="center" vertical="center" wrapText="1"/>
    </xf>
    <xf numFmtId="1" fontId="1" fillId="0" borderId="49" xfId="0" applyNumberFormat="1" applyFont="1" applyBorder="1" applyAlignment="1" applyProtection="1">
      <alignment horizontal="center" vertical="center" wrapText="1"/>
    </xf>
    <xf numFmtId="1" fontId="1" fillId="0" borderId="42" xfId="0" applyNumberFormat="1" applyFont="1" applyFill="1" applyBorder="1" applyAlignment="1" applyProtection="1">
      <alignment horizontal="center" vertical="center" wrapText="1"/>
    </xf>
    <xf numFmtId="1" fontId="1" fillId="0" borderId="62" xfId="0" applyNumberFormat="1" applyFont="1" applyFill="1" applyBorder="1" applyAlignment="1" applyProtection="1">
      <alignment horizontal="center" vertical="center" wrapText="1"/>
    </xf>
    <xf numFmtId="1" fontId="1" fillId="0" borderId="53" xfId="0" applyNumberFormat="1" applyFont="1" applyBorder="1" applyAlignment="1" applyProtection="1">
      <alignment horizontal="center" vertical="center" wrapText="1"/>
    </xf>
    <xf numFmtId="1" fontId="1" fillId="0" borderId="56" xfId="0" applyNumberFormat="1" applyFont="1" applyBorder="1" applyAlignment="1" applyProtection="1">
      <alignment horizontal="center" vertical="center" wrapText="1"/>
    </xf>
    <xf numFmtId="1" fontId="1" fillId="0" borderId="0" xfId="0" applyNumberFormat="1" applyFont="1" applyBorder="1" applyAlignment="1" applyProtection="1">
      <alignment horizontal="center" vertical="center" wrapText="1"/>
    </xf>
    <xf numFmtId="1" fontId="1" fillId="0" borderId="56" xfId="0" applyNumberFormat="1" applyFont="1" applyFill="1" applyBorder="1" applyAlignment="1" applyProtection="1">
      <alignment horizontal="center" vertical="center" wrapText="1"/>
    </xf>
    <xf numFmtId="1" fontId="1" fillId="0" borderId="60" xfId="0" applyNumberFormat="1" applyFont="1" applyBorder="1" applyAlignment="1" applyProtection="1">
      <alignment horizontal="center" vertical="center" wrapText="1"/>
    </xf>
    <xf numFmtId="1" fontId="1" fillId="0" borderId="0" xfId="0" applyNumberFormat="1" applyFont="1" applyFill="1" applyBorder="1" applyAlignment="1" applyProtection="1">
      <alignment horizontal="center" vertical="center" wrapText="1"/>
    </xf>
    <xf numFmtId="1" fontId="1" fillId="2" borderId="43" xfId="0" applyNumberFormat="1" applyFont="1" applyFill="1" applyBorder="1" applyAlignment="1" applyProtection="1">
      <alignment horizontal="center" vertical="center"/>
    </xf>
    <xf numFmtId="164" fontId="1" fillId="2" borderId="64" xfId="0" applyNumberFormat="1" applyFont="1" applyFill="1" applyBorder="1" applyAlignment="1" applyProtection="1">
      <alignment horizontal="center" vertical="center"/>
    </xf>
    <xf numFmtId="164" fontId="1" fillId="2" borderId="27" xfId="0" applyNumberFormat="1" applyFont="1" applyFill="1" applyBorder="1" applyAlignment="1" applyProtection="1">
      <alignment horizontal="center" vertical="center"/>
    </xf>
    <xf numFmtId="1" fontId="1" fillId="2" borderId="44" xfId="0" applyNumberFormat="1" applyFont="1" applyFill="1" applyBorder="1" applyAlignment="1" applyProtection="1">
      <alignment horizontal="center" vertical="center"/>
    </xf>
    <xf numFmtId="1" fontId="9" fillId="0" borderId="0" xfId="0" applyNumberFormat="1" applyFont="1" applyAlignment="1" applyProtection="1">
      <alignment horizontal="center" vertical="center"/>
    </xf>
    <xf numFmtId="1" fontId="9" fillId="2" borderId="35" xfId="0" applyNumberFormat="1" applyFont="1" applyFill="1" applyBorder="1" applyAlignment="1" applyProtection="1">
      <alignment horizontal="center" vertical="center"/>
    </xf>
    <xf numFmtId="1" fontId="9" fillId="2" borderId="48" xfId="0" applyNumberFormat="1" applyFont="1" applyFill="1" applyBorder="1" applyAlignment="1" applyProtection="1">
      <alignment horizontal="center" vertical="center"/>
    </xf>
    <xf numFmtId="1" fontId="9" fillId="2" borderId="40" xfId="0" applyNumberFormat="1" applyFont="1" applyFill="1" applyBorder="1" applyAlignment="1" applyProtection="1">
      <alignment horizontal="center" vertical="center"/>
    </xf>
    <xf numFmtId="1" fontId="9" fillId="2" borderId="38" xfId="0" applyNumberFormat="1" applyFont="1" applyFill="1" applyBorder="1" applyAlignment="1" applyProtection="1">
      <alignment horizontal="center" vertical="center"/>
    </xf>
    <xf numFmtId="1" fontId="9" fillId="2" borderId="36" xfId="0" applyNumberFormat="1" applyFont="1" applyFill="1" applyBorder="1" applyAlignment="1" applyProtection="1">
      <alignment horizontal="center" vertical="center"/>
    </xf>
    <xf numFmtId="1" fontId="9" fillId="2" borderId="37" xfId="0" applyNumberFormat="1" applyFont="1" applyFill="1" applyBorder="1" applyAlignment="1" applyProtection="1">
      <alignment horizontal="center" vertical="center"/>
    </xf>
    <xf numFmtId="1" fontId="9" fillId="2" borderId="47" xfId="0" applyNumberFormat="1" applyFont="1" applyFill="1" applyBorder="1" applyAlignment="1" applyProtection="1">
      <alignment horizontal="center" vertical="center"/>
    </xf>
    <xf numFmtId="1" fontId="9" fillId="2" borderId="41" xfId="0" applyNumberFormat="1" applyFont="1" applyFill="1" applyBorder="1" applyAlignment="1" applyProtection="1">
      <alignment horizontal="center" vertical="center"/>
    </xf>
    <xf numFmtId="1" fontId="9" fillId="2" borderId="42" xfId="0" applyNumberFormat="1" applyFont="1" applyFill="1" applyBorder="1" applyAlignment="1" applyProtection="1">
      <alignment horizontal="center" vertical="center"/>
    </xf>
    <xf numFmtId="1" fontId="9" fillId="2" borderId="62" xfId="0" applyNumberFormat="1" applyFont="1" applyFill="1" applyBorder="1" applyAlignment="1" applyProtection="1">
      <alignment horizontal="center" vertical="center"/>
    </xf>
    <xf numFmtId="1" fontId="9" fillId="0" borderId="50" xfId="0" applyNumberFormat="1" applyFont="1" applyBorder="1" applyAlignment="1" applyProtection="1">
      <alignment horizontal="center" vertical="center"/>
    </xf>
    <xf numFmtId="1" fontId="9" fillId="0" borderId="40" xfId="0" applyNumberFormat="1" applyFont="1" applyBorder="1" applyAlignment="1" applyProtection="1">
      <alignment horizontal="center" vertical="center"/>
    </xf>
    <xf numFmtId="1" fontId="9" fillId="0" borderId="37" xfId="0" applyNumberFormat="1" applyFont="1" applyBorder="1" applyAlignment="1" applyProtection="1">
      <alignment horizontal="center" vertical="center"/>
    </xf>
    <xf numFmtId="0" fontId="1" fillId="0" borderId="0" xfId="0" applyFont="1" applyAlignment="1" applyProtection="1">
      <alignment horizontal="left" vertical="center"/>
    </xf>
    <xf numFmtId="0" fontId="1" fillId="0" borderId="1" xfId="0" applyFont="1" applyBorder="1" applyAlignment="1" applyProtection="1">
      <alignment horizontal="left" vertical="center"/>
    </xf>
    <xf numFmtId="0" fontId="1" fillId="0" borderId="34" xfId="0" applyFont="1" applyBorder="1" applyAlignment="1" applyProtection="1">
      <alignment horizontal="left" vertical="center"/>
    </xf>
    <xf numFmtId="0" fontId="1" fillId="0" borderId="13" xfId="0" applyFont="1" applyBorder="1" applyAlignment="1" applyProtection="1">
      <alignment horizontal="left" vertical="center"/>
    </xf>
    <xf numFmtId="14" fontId="1" fillId="2" borderId="12" xfId="0" applyNumberFormat="1" applyFont="1" applyFill="1" applyBorder="1" applyAlignment="1" applyProtection="1">
      <alignment horizontal="center" vertical="center"/>
    </xf>
    <xf numFmtId="14" fontId="1" fillId="2" borderId="13" xfId="0" applyNumberFormat="1"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0" fontId="1" fillId="0" borderId="0" xfId="0" applyFont="1" applyFill="1" applyAlignment="1" applyProtection="1">
      <alignment horizontal="center" vertical="center"/>
    </xf>
    <xf numFmtId="2" fontId="1" fillId="0" borderId="19" xfId="0" applyNumberFormat="1"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wrapText="1"/>
    </xf>
    <xf numFmtId="2" fontId="1" fillId="0" borderId="16"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68" xfId="0" applyFont="1" applyBorder="1" applyAlignment="1" applyProtection="1">
      <alignment horizontal="center" vertical="center"/>
    </xf>
    <xf numFmtId="1" fontId="1" fillId="0" borderId="73" xfId="0" applyNumberFormat="1" applyFont="1" applyBorder="1" applyAlignment="1" applyProtection="1">
      <alignment horizontal="center" vertical="center" wrapText="1"/>
    </xf>
    <xf numFmtId="1" fontId="1" fillId="0" borderId="22" xfId="0" applyNumberFormat="1" applyFont="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0" fontId="1" fillId="0" borderId="6" xfId="0" applyFont="1" applyFill="1" applyBorder="1" applyAlignment="1" applyProtection="1">
      <alignment horizontal="center" vertical="center"/>
    </xf>
    <xf numFmtId="2" fontId="1" fillId="0" borderId="68"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4" fontId="4" fillId="0" borderId="61" xfId="0" applyNumberFormat="1" applyFont="1" applyBorder="1" applyAlignment="1" applyProtection="1">
      <alignment horizontal="center" vertical="center"/>
    </xf>
    <xf numFmtId="0" fontId="4" fillId="0" borderId="63" xfId="0" applyFont="1" applyBorder="1" applyAlignment="1" applyProtection="1">
      <alignment horizontal="left" vertical="center"/>
    </xf>
    <xf numFmtId="0" fontId="1" fillId="0" borderId="23" xfId="0" applyFont="1" applyBorder="1" applyAlignment="1" applyProtection="1">
      <alignment horizontal="center" vertical="center" wrapText="1"/>
    </xf>
    <xf numFmtId="0" fontId="1" fillId="0" borderId="66"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1" fontId="9" fillId="0" borderId="47" xfId="0" applyNumberFormat="1" applyFont="1" applyBorder="1" applyAlignment="1" applyProtection="1">
      <alignment horizontal="center" vertical="center"/>
    </xf>
    <xf numFmtId="1" fontId="1" fillId="0" borderId="47" xfId="0" applyNumberFormat="1" applyFont="1" applyBorder="1" applyAlignment="1" applyProtection="1">
      <alignment horizontal="center" vertical="center"/>
    </xf>
    <xf numFmtId="1" fontId="1" fillId="0" borderId="20" xfId="0" applyNumberFormat="1" applyFont="1" applyBorder="1" applyAlignment="1" applyProtection="1">
      <alignment horizontal="center" vertical="center"/>
    </xf>
    <xf numFmtId="1" fontId="1" fillId="0" borderId="0" xfId="0" applyNumberFormat="1" applyFont="1" applyBorder="1" applyAlignment="1" applyProtection="1">
      <alignment horizontal="center" vertical="center"/>
    </xf>
    <xf numFmtId="1" fontId="1" fillId="0" borderId="25" xfId="0" applyNumberFormat="1" applyFont="1" applyBorder="1" applyAlignment="1" applyProtection="1">
      <alignment horizontal="center" vertical="center"/>
    </xf>
    <xf numFmtId="1" fontId="1" fillId="0" borderId="74" xfId="0" applyNumberFormat="1" applyFont="1" applyBorder="1" applyAlignment="1" applyProtection="1">
      <alignment horizontal="center" vertical="center"/>
    </xf>
    <xf numFmtId="1" fontId="1" fillId="0" borderId="74" xfId="0" applyNumberFormat="1" applyFont="1" applyBorder="1" applyAlignment="1" applyProtection="1">
      <alignment horizontal="center" vertical="center" wrapText="1"/>
    </xf>
    <xf numFmtId="14" fontId="4" fillId="0" borderId="31" xfId="0" applyNumberFormat="1" applyFont="1" applyBorder="1" applyAlignment="1" applyProtection="1">
      <alignment horizontal="center" vertical="center"/>
    </xf>
    <xf numFmtId="0" fontId="4" fillId="0" borderId="32" xfId="0" applyFont="1" applyBorder="1" applyAlignment="1" applyProtection="1">
      <alignment horizontal="center" vertical="center"/>
    </xf>
    <xf numFmtId="0" fontId="1" fillId="0" borderId="53" xfId="0" applyFont="1" applyFill="1" applyBorder="1" applyAlignment="1" applyProtection="1">
      <alignment horizontal="center" vertical="center"/>
    </xf>
    <xf numFmtId="14" fontId="4" fillId="0" borderId="7" xfId="0" applyNumberFormat="1" applyFont="1" applyBorder="1" applyAlignment="1" applyProtection="1">
      <alignment horizontal="center" vertical="center"/>
    </xf>
    <xf numFmtId="0" fontId="4" fillId="0" borderId="9" xfId="0" applyFont="1" applyBorder="1" applyAlignment="1" applyProtection="1">
      <alignment horizontal="left" vertical="center"/>
    </xf>
    <xf numFmtId="14" fontId="4" fillId="0" borderId="53" xfId="0" applyNumberFormat="1" applyFont="1" applyBorder="1" applyAlignment="1" applyProtection="1">
      <alignment horizontal="center" vertical="center"/>
    </xf>
    <xf numFmtId="0" fontId="4" fillId="0" borderId="53" xfId="0" applyFont="1" applyBorder="1" applyAlignment="1" applyProtection="1">
      <alignment horizontal="left" vertical="center"/>
    </xf>
    <xf numFmtId="0" fontId="1" fillId="0" borderId="0" xfId="0" applyFont="1" applyFill="1" applyBorder="1" applyAlignment="1" applyProtection="1">
      <alignment horizontal="center" vertical="center"/>
    </xf>
    <xf numFmtId="14" fontId="4" fillId="0" borderId="0" xfId="0" applyNumberFormat="1"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14" xfId="0" applyFont="1" applyBorder="1" applyAlignment="1" applyProtection="1">
      <alignment horizontal="left" vertical="center"/>
    </xf>
    <xf numFmtId="14" fontId="4" fillId="0" borderId="60" xfId="0" applyNumberFormat="1" applyFont="1" applyBorder="1" applyAlignment="1" applyProtection="1">
      <alignment horizontal="center" vertical="center"/>
    </xf>
    <xf numFmtId="0" fontId="4" fillId="0" borderId="60" xfId="0" applyFont="1" applyBorder="1" applyAlignment="1" applyProtection="1">
      <alignment horizontal="left" vertical="center"/>
    </xf>
    <xf numFmtId="2" fontId="1" fillId="0" borderId="29" xfId="0" applyNumberFormat="1" applyFont="1" applyFill="1" applyBorder="1" applyAlignment="1" applyProtection="1">
      <alignment horizontal="center" vertical="center" wrapText="1"/>
    </xf>
    <xf numFmtId="0" fontId="4" fillId="0" borderId="0" xfId="0" applyFont="1" applyAlignment="1" applyProtection="1">
      <alignment vertical="center"/>
    </xf>
    <xf numFmtId="0" fontId="4" fillId="3" borderId="10"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165" fontId="4" fillId="3" borderId="14" xfId="0"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165" fontId="4" fillId="3" borderId="14" xfId="0" applyNumberFormat="1" applyFont="1" applyFill="1" applyBorder="1" applyAlignment="1" applyProtection="1">
      <alignment horizontal="center" vertical="center" wrapText="1"/>
    </xf>
    <xf numFmtId="2" fontId="4" fillId="0" borderId="0" xfId="0" applyNumberFormat="1" applyFont="1" applyFill="1" applyAlignment="1" applyProtection="1">
      <alignment vertical="center" wrapText="1"/>
    </xf>
    <xf numFmtId="0" fontId="1" fillId="0" borderId="56" xfId="0" applyFont="1" applyFill="1" applyBorder="1" applyAlignment="1" applyProtection="1">
      <alignment horizontal="center" vertical="center"/>
    </xf>
    <xf numFmtId="0" fontId="1" fillId="0" borderId="0" xfId="0" applyFont="1" applyAlignment="1" applyProtection="1">
      <alignment horizontal="left" vertical="center" wrapText="1"/>
    </xf>
    <xf numFmtId="0" fontId="1" fillId="0" borderId="65" xfId="0" applyFont="1" applyBorder="1" applyAlignment="1" applyProtection="1">
      <alignment horizontal="left" vertical="center" wrapText="1"/>
    </xf>
    <xf numFmtId="0" fontId="1" fillId="0" borderId="69" xfId="0" applyFont="1" applyBorder="1" applyAlignment="1" applyProtection="1">
      <alignment horizontal="left" vertical="center" wrapText="1"/>
    </xf>
    <xf numFmtId="0" fontId="1" fillId="0" borderId="70"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71" xfId="0" applyFont="1" applyBorder="1" applyAlignment="1" applyProtection="1">
      <alignment horizontal="left" vertical="center" wrapText="1"/>
    </xf>
    <xf numFmtId="0" fontId="1" fillId="0" borderId="20" xfId="0" applyFont="1" applyBorder="1" applyAlignment="1" applyProtection="1">
      <alignment horizontal="left" vertical="center" wrapText="1"/>
    </xf>
    <xf numFmtId="0" fontId="1" fillId="0" borderId="67" xfId="0" applyFont="1" applyBorder="1" applyAlignment="1" applyProtection="1">
      <alignment horizontal="left" vertical="center" wrapText="1"/>
    </xf>
    <xf numFmtId="0" fontId="1" fillId="0" borderId="70" xfId="0" applyFont="1" applyBorder="1" applyAlignment="1" applyProtection="1">
      <alignment horizontal="left" vertical="center"/>
    </xf>
    <xf numFmtId="0" fontId="1" fillId="0" borderId="71" xfId="0" applyFont="1" applyBorder="1" applyAlignment="1" applyProtection="1">
      <alignment horizontal="left" vertical="center"/>
    </xf>
    <xf numFmtId="0" fontId="1" fillId="0" borderId="69" xfId="0" applyFont="1" applyBorder="1" applyAlignment="1" applyProtection="1">
      <alignment horizontal="left" vertical="center"/>
    </xf>
    <xf numFmtId="1" fontId="9" fillId="0" borderId="35" xfId="0" applyNumberFormat="1" applyFont="1" applyBorder="1" applyAlignment="1" applyProtection="1">
      <alignment horizontal="center" vertical="center"/>
    </xf>
    <xf numFmtId="14" fontId="1" fillId="0" borderId="35" xfId="0" applyNumberFormat="1" applyFont="1" applyBorder="1" applyAlignment="1" applyProtection="1">
      <alignment horizontal="center" vertical="center"/>
    </xf>
    <xf numFmtId="14" fontId="1" fillId="0" borderId="56" xfId="0" applyNumberFormat="1" applyFont="1" applyBorder="1" applyAlignment="1" applyProtection="1">
      <alignment horizontal="center" vertical="center"/>
    </xf>
    <xf numFmtId="1" fontId="1" fillId="0" borderId="35" xfId="0" applyNumberFormat="1" applyFont="1" applyBorder="1" applyAlignment="1" applyProtection="1">
      <alignment horizontal="center" vertical="center"/>
    </xf>
    <xf numFmtId="1" fontId="1" fillId="0" borderId="33" xfId="0" applyNumberFormat="1" applyFont="1" applyBorder="1" applyAlignment="1" applyProtection="1">
      <alignment horizontal="center" vertical="center"/>
    </xf>
    <xf numFmtId="1" fontId="1" fillId="2" borderId="45" xfId="0" applyNumberFormat="1" applyFont="1" applyFill="1" applyBorder="1" applyAlignment="1" applyProtection="1">
      <alignment horizontal="center" vertical="center"/>
    </xf>
    <xf numFmtId="0" fontId="1" fillId="0" borderId="60"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49" fontId="5" fillId="0" borderId="28" xfId="0" applyNumberFormat="1" applyFont="1" applyFill="1" applyBorder="1" applyAlignment="1" applyProtection="1">
      <alignment horizontal="center" vertical="center" wrapText="1"/>
    </xf>
    <xf numFmtId="2" fontId="4" fillId="3" borderId="24" xfId="0" applyNumberFormat="1" applyFont="1" applyFill="1" applyBorder="1" applyAlignment="1" applyProtection="1">
      <alignment horizontal="center" vertical="center" wrapText="1"/>
    </xf>
    <xf numFmtId="2" fontId="4" fillId="3" borderId="25" xfId="0" applyNumberFormat="1" applyFont="1" applyFill="1" applyBorder="1" applyAlignment="1" applyProtection="1">
      <alignment horizontal="center" vertical="center" wrapText="1"/>
    </xf>
    <xf numFmtId="2" fontId="4" fillId="3" borderId="32" xfId="0" applyNumberFormat="1" applyFont="1" applyFill="1" applyBorder="1" applyAlignment="1" applyProtection="1">
      <alignment horizontal="center" vertical="center" wrapText="1"/>
    </xf>
    <xf numFmtId="0" fontId="4" fillId="0" borderId="35" xfId="0" applyFont="1" applyBorder="1" applyAlignment="1" applyProtection="1">
      <alignment horizontal="center" vertical="center"/>
    </xf>
    <xf numFmtId="0" fontId="4" fillId="0" borderId="56" xfId="0" applyFont="1" applyBorder="1" applyAlignment="1" applyProtection="1">
      <alignment horizontal="center" vertical="center"/>
    </xf>
    <xf numFmtId="2" fontId="4" fillId="0" borderId="35" xfId="0" applyNumberFormat="1" applyFont="1" applyFill="1" applyBorder="1" applyAlignment="1" applyProtection="1">
      <alignment horizontal="center" vertical="center" wrapText="1"/>
    </xf>
    <xf numFmtId="2" fontId="4" fillId="0" borderId="56" xfId="0" applyNumberFormat="1" applyFont="1" applyFill="1" applyBorder="1" applyAlignment="1" applyProtection="1">
      <alignment horizontal="center" vertical="center" wrapText="1"/>
    </xf>
    <xf numFmtId="2" fontId="4" fillId="0" borderId="75" xfId="0" applyNumberFormat="1" applyFont="1" applyFill="1" applyBorder="1" applyAlignment="1" applyProtection="1">
      <alignment horizontal="center" vertical="center" wrapText="1"/>
    </xf>
    <xf numFmtId="2" fontId="4" fillId="0" borderId="8" xfId="0" applyNumberFormat="1"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2" fontId="4" fillId="0" borderId="13" xfId="0" applyNumberFormat="1"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1" fontId="4" fillId="0" borderId="44" xfId="0" applyNumberFormat="1" applyFont="1" applyFill="1" applyBorder="1" applyAlignment="1" applyProtection="1">
      <alignment horizontal="center" vertical="center" wrapText="1"/>
    </xf>
    <xf numFmtId="1" fontId="4" fillId="0" borderId="45" xfId="0" applyNumberFormat="1" applyFont="1" applyFill="1" applyBorder="1" applyAlignment="1" applyProtection="1">
      <alignment horizontal="center" vertical="center" wrapText="1"/>
    </xf>
    <xf numFmtId="1" fontId="4" fillId="0" borderId="46" xfId="0" applyNumberFormat="1" applyFont="1" applyFill="1" applyBorder="1" applyAlignment="1" applyProtection="1">
      <alignment horizontal="center" vertical="center" wrapText="1"/>
    </xf>
    <xf numFmtId="2" fontId="4" fillId="0" borderId="22" xfId="0" applyNumberFormat="1" applyFont="1" applyFill="1" applyBorder="1" applyAlignment="1" applyProtection="1">
      <alignment horizontal="center" vertical="center" wrapText="1"/>
    </xf>
    <xf numFmtId="2" fontId="4" fillId="0" borderId="19" xfId="0" applyNumberFormat="1" applyFont="1" applyFill="1" applyBorder="1" applyAlignment="1" applyProtection="1">
      <alignment horizontal="center" vertical="center" wrapText="1"/>
    </xf>
    <xf numFmtId="2" fontId="4" fillId="0" borderId="7" xfId="0" applyNumberFormat="1" applyFont="1" applyFill="1" applyBorder="1" applyAlignment="1" applyProtection="1">
      <alignment horizontal="center" vertical="center" wrapText="1"/>
    </xf>
    <xf numFmtId="2" fontId="4" fillId="0" borderId="10" xfId="0" applyNumberFormat="1" applyFont="1" applyFill="1" applyBorder="1" applyAlignment="1" applyProtection="1">
      <alignment horizontal="center" vertical="center" wrapText="1"/>
    </xf>
    <xf numFmtId="2" fontId="4" fillId="0" borderId="12" xfId="0" applyNumberFormat="1" applyFont="1" applyFill="1" applyBorder="1" applyAlignment="1" applyProtection="1">
      <alignment horizontal="center" vertical="center" wrapText="1"/>
    </xf>
    <xf numFmtId="0" fontId="4" fillId="0" borderId="70"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71"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2" fontId="4" fillId="0" borderId="70" xfId="0" applyNumberFormat="1" applyFont="1" applyFill="1" applyBorder="1" applyAlignment="1" applyProtection="1">
      <alignment horizontal="center" vertical="center" wrapText="1"/>
    </xf>
    <xf numFmtId="2" fontId="4" fillId="0" borderId="28" xfId="0" applyNumberFormat="1" applyFont="1" applyFill="1" applyBorder="1" applyAlignment="1" applyProtection="1">
      <alignment horizontal="center" vertical="center" wrapText="1"/>
    </xf>
    <xf numFmtId="2" fontId="4" fillId="0" borderId="71" xfId="0" applyNumberFormat="1" applyFont="1" applyFill="1" applyBorder="1" applyAlignment="1" applyProtection="1">
      <alignment horizontal="center" vertical="center" wrapText="1"/>
    </xf>
    <xf numFmtId="1" fontId="10" fillId="0" borderId="36" xfId="0" applyNumberFormat="1" applyFont="1" applyFill="1" applyBorder="1" applyAlignment="1" applyProtection="1">
      <alignment horizontal="center" vertical="center" wrapText="1"/>
    </xf>
    <xf numFmtId="1" fontId="10" fillId="0" borderId="47" xfId="0" applyNumberFormat="1" applyFont="1" applyFill="1" applyBorder="1" applyAlignment="1" applyProtection="1">
      <alignment horizontal="center" vertical="center" wrapText="1"/>
    </xf>
    <xf numFmtId="1" fontId="10" fillId="0" borderId="39" xfId="0" applyNumberFormat="1" applyFont="1" applyFill="1" applyBorder="1" applyAlignment="1" applyProtection="1">
      <alignment horizontal="center" vertical="center" wrapText="1"/>
    </xf>
    <xf numFmtId="49" fontId="5" fillId="0" borderId="70" xfId="0" applyNumberFormat="1" applyFont="1" applyFill="1" applyBorder="1" applyAlignment="1" applyProtection="1">
      <alignment horizontal="center" vertical="center" wrapText="1"/>
    </xf>
    <xf numFmtId="49" fontId="5" fillId="0" borderId="28" xfId="0" applyNumberFormat="1" applyFont="1" applyFill="1" applyBorder="1" applyAlignment="1" applyProtection="1">
      <alignment horizontal="center" vertical="center" wrapText="1"/>
    </xf>
    <xf numFmtId="49" fontId="5" fillId="0" borderId="7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 fillId="0" borderId="0" xfId="0" applyFont="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4" fillId="0" borderId="66" xfId="0" applyFont="1" applyFill="1" applyBorder="1" applyAlignment="1" applyProtection="1">
      <alignment horizontal="center" vertical="center" wrapText="1"/>
    </xf>
    <xf numFmtId="0" fontId="4" fillId="0" borderId="67" xfId="0" applyFont="1" applyFill="1" applyBorder="1" applyAlignment="1" applyProtection="1">
      <alignment horizontal="center" vertical="center" wrapText="1"/>
    </xf>
    <xf numFmtId="0" fontId="1" fillId="0" borderId="60"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1" fontId="4" fillId="0" borderId="53" xfId="0" applyNumberFormat="1" applyFont="1" applyFill="1" applyBorder="1" applyAlignment="1" applyProtection="1">
      <alignment horizontal="center" vertical="center" wrapText="1"/>
    </xf>
    <xf numFmtId="1" fontId="4" fillId="0" borderId="50" xfId="0" applyNumberFormat="1" applyFont="1" applyFill="1" applyBorder="1" applyAlignment="1" applyProtection="1">
      <alignment horizontal="center" vertical="center" wrapText="1"/>
    </xf>
    <xf numFmtId="1" fontId="4" fillId="0" borderId="54" xfId="0" applyNumberFormat="1" applyFont="1" applyFill="1" applyBorder="1" applyAlignment="1" applyProtection="1">
      <alignment horizontal="center" vertical="center" wrapText="1"/>
    </xf>
    <xf numFmtId="1" fontId="4" fillId="0" borderId="29" xfId="0" applyNumberFormat="1" applyFont="1" applyFill="1" applyBorder="1" applyAlignment="1" applyProtection="1">
      <alignment horizontal="center" vertical="center" wrapText="1"/>
    </xf>
    <xf numFmtId="1" fontId="4" fillId="0" borderId="51" xfId="0" applyNumberFormat="1" applyFont="1" applyFill="1" applyBorder="1" applyAlignment="1" applyProtection="1">
      <alignment horizontal="center" vertical="center" wrapText="1"/>
    </xf>
    <xf numFmtId="1" fontId="4" fillId="0" borderId="4" xfId="0" applyNumberFormat="1" applyFont="1" applyFill="1" applyBorder="1" applyAlignment="1" applyProtection="1">
      <alignment horizontal="center" vertical="center" wrapText="1"/>
    </xf>
    <xf numFmtId="1" fontId="4" fillId="0" borderId="52" xfId="0" applyNumberFormat="1" applyFont="1" applyFill="1" applyBorder="1" applyAlignment="1" applyProtection="1">
      <alignment horizontal="center" vertical="center" wrapText="1"/>
    </xf>
    <xf numFmtId="14" fontId="4" fillId="0" borderId="10" xfId="0" applyNumberFormat="1" applyFont="1" applyFill="1" applyBorder="1" applyAlignment="1" applyProtection="1">
      <alignment horizontal="center" vertical="center"/>
    </xf>
    <xf numFmtId="14" fontId="4" fillId="0" borderId="12" xfId="0" applyNumberFormat="1" applyFont="1" applyFill="1" applyBorder="1" applyAlignment="1" applyProtection="1">
      <alignment horizontal="center" vertical="center"/>
    </xf>
    <xf numFmtId="164" fontId="4" fillId="0" borderId="26" xfId="0" applyNumberFormat="1"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xf>
    <xf numFmtId="14" fontId="4" fillId="0" borderId="13" xfId="0" applyNumberFormat="1" applyFont="1" applyFill="1" applyBorder="1" applyAlignment="1" applyProtection="1">
      <alignment horizontal="center" vertical="center"/>
    </xf>
  </cellXfs>
  <cellStyles count="1">
    <cellStyle name="Normal" xfId="0" builtinId="0"/>
  </cellStyles>
  <dxfs count="19">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83"/>
  <sheetViews>
    <sheetView tabSelected="1" zoomScaleNormal="100" workbookViewId="0">
      <pane xSplit="4" ySplit="8" topLeftCell="U66" activePane="bottomRight" state="frozen"/>
      <selection pane="topRight" activeCell="E1" sqref="E1"/>
      <selection pane="bottomLeft" activeCell="A9" sqref="A9"/>
      <selection pane="bottomRight" activeCell="D77" sqref="D77"/>
    </sheetView>
  </sheetViews>
  <sheetFormatPr defaultColWidth="9.140625" defaultRowHeight="12.75" outlineLevelCol="2" x14ac:dyDescent="0.25"/>
  <cols>
    <col min="1" max="1" width="4.28515625" style="1" customWidth="1"/>
    <col min="2" max="2" width="14.28515625" style="1" customWidth="1"/>
    <col min="3" max="3" width="12.28515625" style="1" customWidth="1"/>
    <col min="4" max="4" width="57.7109375" style="249" bestFit="1" customWidth="1"/>
    <col min="5" max="5" width="7.140625" style="1" customWidth="1"/>
    <col min="6" max="6" width="13.42578125" style="1" customWidth="1"/>
    <col min="7" max="7" width="8.7109375" style="1" bestFit="1" customWidth="1"/>
    <col min="8" max="9" width="9.7109375" style="1" customWidth="1"/>
    <col min="10" max="11" width="8.7109375" style="1" bestFit="1" customWidth="1"/>
    <col min="12" max="12" width="9.42578125" style="1" bestFit="1" customWidth="1"/>
    <col min="13" max="13" width="13.7109375" style="1" bestFit="1" customWidth="1"/>
    <col min="14" max="14" width="9.42578125" style="1" bestFit="1" customWidth="1"/>
    <col min="15" max="15" width="15.28515625" style="1" bestFit="1" customWidth="1"/>
    <col min="16" max="16" width="9.42578125" style="1" customWidth="1"/>
    <col min="17" max="17" width="13.7109375" style="1" customWidth="1"/>
    <col min="18" max="18" width="9.42578125" style="1" customWidth="1"/>
    <col min="19" max="19" width="13.7109375" style="1" customWidth="1"/>
    <col min="20" max="20" width="9.5703125" style="1" customWidth="1"/>
    <col min="21" max="21" width="22.7109375" style="315" customWidth="1"/>
    <col min="22" max="22" width="24.28515625" style="249" customWidth="1"/>
    <col min="23" max="23" width="23.28515625" style="1" customWidth="1"/>
    <col min="24" max="24" width="9.140625" style="1" customWidth="1"/>
    <col min="25" max="25" width="8.5703125" style="1" customWidth="1"/>
    <col min="26" max="26" width="9.140625" style="1" customWidth="1"/>
    <col min="27" max="27" width="8.5703125" style="1" customWidth="1"/>
    <col min="28" max="28" width="10.28515625" style="1" customWidth="1"/>
    <col min="29" max="29" width="9.42578125" style="1" customWidth="1"/>
    <col min="30" max="33" width="9.140625" style="1" hidden="1" customWidth="1" outlineLevel="2"/>
    <col min="34" max="34" width="9.140625" style="235" hidden="1" customWidth="1" outlineLevel="2"/>
    <col min="35" max="35" width="11.28515625" style="64" hidden="1" customWidth="1" outlineLevel="2"/>
    <col min="36" max="36" width="11.28515625" style="71" hidden="1" customWidth="1" outlineLevel="2"/>
    <col min="37" max="37" width="9.140625" style="64" hidden="1" customWidth="1" outlineLevel="2"/>
    <col min="38" max="38" width="9.140625" style="71" hidden="1" customWidth="1" outlineLevel="2"/>
    <col min="39" max="39" width="13.5703125" style="52" hidden="1" customWidth="1" outlineLevel="2"/>
    <col min="40" max="40" width="15.28515625" style="52" hidden="1" customWidth="1" outlineLevel="2"/>
    <col min="41" max="41" width="20.42578125" style="213" hidden="1" customWidth="1" outlineLevel="2"/>
    <col min="42" max="42" width="13.5703125" style="213" hidden="1" customWidth="1" outlineLevel="1"/>
    <col min="43" max="43" width="11.85546875" style="1" hidden="1" customWidth="1" outlineLevel="2"/>
    <col min="44" max="44" width="15.5703125" style="255" hidden="1" customWidth="1" outlineLevel="2"/>
    <col min="45" max="46" width="9.140625" style="256" hidden="1" customWidth="1" outlineLevel="2"/>
    <col min="47" max="47" width="16.42578125" style="255" hidden="1" customWidth="1" outlineLevel="2"/>
    <col min="48" max="49" width="9.140625" style="256" hidden="1" customWidth="1" outlineLevel="2"/>
    <col min="50" max="50" width="15.7109375" style="255" hidden="1" customWidth="1" outlineLevel="2"/>
    <col min="51" max="52" width="9.140625" style="256" hidden="1" customWidth="1" outlineLevel="2"/>
    <col min="53" max="53" width="16.7109375" style="256" hidden="1" customWidth="1" outlineLevel="2"/>
    <col min="54" max="55" width="9.140625" style="256" hidden="1" customWidth="1" outlineLevel="2"/>
    <col min="56" max="56" width="9.140625" style="256" hidden="1" customWidth="1" outlineLevel="1"/>
    <col min="57" max="57" width="16.5703125" style="255" hidden="1" customWidth="1" outlineLevel="2"/>
    <col min="58" max="58" width="9.7109375" style="256" hidden="1" customWidth="1" outlineLevel="2"/>
    <col min="59" max="59" width="8.7109375" style="256" hidden="1" customWidth="1" outlineLevel="2"/>
    <col min="60" max="60" width="14.85546875" style="255" hidden="1" customWidth="1" outlineLevel="2"/>
    <col min="61" max="61" width="6.5703125" style="256" hidden="1" customWidth="1" outlineLevel="2"/>
    <col min="62" max="62" width="10.7109375" style="256" hidden="1" customWidth="1" outlineLevel="2"/>
    <col min="63" max="63" width="16.28515625" style="255" hidden="1" customWidth="1" outlineLevel="2"/>
    <col min="64" max="65" width="6.42578125" style="256" hidden="1" customWidth="1" outlineLevel="2"/>
    <col min="66" max="66" width="16.7109375" style="256" hidden="1" customWidth="1" outlineLevel="2"/>
    <col min="67" max="67" width="9.140625" style="256" hidden="1" customWidth="1" outlineLevel="2"/>
    <col min="68" max="69" width="9.140625" style="1" hidden="1" customWidth="1" outlineLevel="2"/>
    <col min="70" max="70" width="8.7109375" style="1" hidden="1" customWidth="1" outlineLevel="2"/>
    <col min="71" max="71" width="21.42578125" style="1" hidden="1" customWidth="1" outlineLevel="2"/>
    <col min="72" max="72" width="8.7109375" style="1" bestFit="1" customWidth="1" collapsed="1"/>
    <col min="73" max="73" width="21.140625" style="1" bestFit="1" customWidth="1"/>
    <col min="74" max="16384" width="9.140625" style="1"/>
  </cols>
  <sheetData>
    <row r="1" spans="1:73" ht="13.5" thickBot="1" x14ac:dyDescent="0.3">
      <c r="B1" s="93"/>
      <c r="AC1" s="2"/>
      <c r="AQ1" s="299"/>
      <c r="AR1" s="299"/>
      <c r="AS1" s="299"/>
      <c r="AT1" s="299"/>
      <c r="AU1" s="299"/>
      <c r="AV1" s="299"/>
      <c r="AW1" s="299"/>
      <c r="AX1" s="299"/>
      <c r="AY1" s="299"/>
      <c r="AZ1" s="299"/>
      <c r="BA1" s="201"/>
      <c r="BB1" s="201"/>
      <c r="BC1" s="201"/>
      <c r="BE1" s="313"/>
      <c r="BF1" s="313"/>
      <c r="BG1" s="313"/>
      <c r="BH1" s="313"/>
      <c r="BI1" s="313"/>
      <c r="BJ1" s="313"/>
      <c r="BK1" s="313"/>
      <c r="BL1" s="313"/>
      <c r="BM1" s="313"/>
      <c r="BN1" s="313"/>
      <c r="BO1" s="313"/>
    </row>
    <row r="2" spans="1:73" ht="29.25" thickBot="1" x14ac:dyDescent="0.3">
      <c r="A2" s="393" t="s">
        <v>49</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Q2" s="343" t="s">
        <v>358</v>
      </c>
      <c r="AR2" s="344"/>
      <c r="AS2" s="344"/>
      <c r="AT2" s="344"/>
      <c r="AU2" s="344"/>
      <c r="AV2" s="344"/>
      <c r="AW2" s="344"/>
      <c r="AX2" s="344"/>
      <c r="AY2" s="344"/>
      <c r="AZ2" s="344"/>
      <c r="BA2" s="309" t="s">
        <v>361</v>
      </c>
      <c r="BB2" s="310">
        <f>SUM(AS:AS)</f>
        <v>38</v>
      </c>
      <c r="BC2" s="340" t="s">
        <v>360</v>
      </c>
      <c r="BE2" s="345" t="s">
        <v>359</v>
      </c>
      <c r="BF2" s="346"/>
      <c r="BG2" s="346"/>
      <c r="BH2" s="346"/>
      <c r="BI2" s="346"/>
      <c r="BJ2" s="346"/>
      <c r="BK2" s="346"/>
      <c r="BL2" s="346"/>
      <c r="BM2" s="347"/>
      <c r="BN2" s="309" t="s">
        <v>376</v>
      </c>
      <c r="BO2" s="310">
        <f>SUM(BF:BF)</f>
        <v>0</v>
      </c>
      <c r="BP2" s="340" t="s">
        <v>383</v>
      </c>
      <c r="BR2" s="204" t="s">
        <v>79</v>
      </c>
      <c r="BS2" s="205" t="s">
        <v>328</v>
      </c>
      <c r="BT2" s="201"/>
      <c r="BU2" s="201"/>
    </row>
    <row r="3" spans="1:73" ht="29.25" thickBot="1" x14ac:dyDescent="0.3">
      <c r="AQ3" s="11"/>
      <c r="AR3" s="357" t="s">
        <v>262</v>
      </c>
      <c r="AS3" s="357"/>
      <c r="AT3" s="357"/>
      <c r="AU3" s="357" t="s">
        <v>261</v>
      </c>
      <c r="AV3" s="357"/>
      <c r="AW3" s="357"/>
      <c r="AX3" s="257"/>
      <c r="AY3" s="257"/>
      <c r="AZ3" s="298"/>
      <c r="BA3" s="300" t="s">
        <v>363</v>
      </c>
      <c r="BB3" s="302">
        <f>SUM(AT:AT)</f>
        <v>38</v>
      </c>
      <c r="BC3" s="341"/>
      <c r="BE3" s="364" t="s">
        <v>262</v>
      </c>
      <c r="BF3" s="357"/>
      <c r="BG3" s="357"/>
      <c r="BH3" s="365" t="s">
        <v>261</v>
      </c>
      <c r="BI3" s="357"/>
      <c r="BJ3" s="357"/>
      <c r="BK3" s="257"/>
      <c r="BL3" s="271"/>
      <c r="BM3" s="272"/>
      <c r="BN3" s="300" t="s">
        <v>363</v>
      </c>
      <c r="BO3" s="302">
        <f>SUM(BG:BG)</f>
        <v>0</v>
      </c>
      <c r="BP3" s="341"/>
      <c r="BR3" s="273">
        <v>43069</v>
      </c>
      <c r="BS3" s="274" t="s">
        <v>329</v>
      </c>
      <c r="BT3" s="202"/>
      <c r="BU3" s="203"/>
    </row>
    <row r="4" spans="1:73" s="115" customFormat="1" ht="30" customHeight="1" x14ac:dyDescent="0.25">
      <c r="A4" s="372" t="s">
        <v>50</v>
      </c>
      <c r="B4" s="358" t="s">
        <v>23</v>
      </c>
      <c r="C4" s="358"/>
      <c r="D4" s="358" t="s">
        <v>26</v>
      </c>
      <c r="E4" s="385" t="s">
        <v>30</v>
      </c>
      <c r="F4" s="385"/>
      <c r="G4" s="385"/>
      <c r="H4" s="385"/>
      <c r="I4" s="385"/>
      <c r="J4" s="385"/>
      <c r="K4" s="385"/>
      <c r="L4" s="385" t="s">
        <v>33</v>
      </c>
      <c r="M4" s="385"/>
      <c r="N4" s="385"/>
      <c r="O4" s="385"/>
      <c r="P4" s="385"/>
      <c r="Q4" s="385"/>
      <c r="R4" s="385"/>
      <c r="S4" s="385"/>
      <c r="T4" s="358" t="s">
        <v>40</v>
      </c>
      <c r="U4" s="400" t="s">
        <v>41</v>
      </c>
      <c r="V4" s="401"/>
      <c r="W4" s="358" t="s">
        <v>42</v>
      </c>
      <c r="X4" s="358" t="s">
        <v>44</v>
      </c>
      <c r="Y4" s="358"/>
      <c r="Z4" s="358" t="s">
        <v>43</v>
      </c>
      <c r="AA4" s="358"/>
      <c r="AB4" s="357" t="s">
        <v>47</v>
      </c>
      <c r="AC4" s="351" t="s">
        <v>48</v>
      </c>
      <c r="AD4" s="386" t="s">
        <v>81</v>
      </c>
      <c r="AE4" s="358"/>
      <c r="AF4" s="358" t="s">
        <v>149</v>
      </c>
      <c r="AG4" s="351"/>
      <c r="AH4" s="378" t="s">
        <v>82</v>
      </c>
      <c r="AI4" s="408" t="s">
        <v>106</v>
      </c>
      <c r="AJ4" s="409"/>
      <c r="AK4" s="412" t="s">
        <v>107</v>
      </c>
      <c r="AL4" s="413"/>
      <c r="AM4" s="361" t="s">
        <v>83</v>
      </c>
      <c r="AN4" s="361" t="s">
        <v>241</v>
      </c>
      <c r="AO4" s="361" t="s">
        <v>340</v>
      </c>
      <c r="AP4" s="336"/>
      <c r="AQ4" s="372" t="s">
        <v>384</v>
      </c>
      <c r="AR4" s="348" t="s">
        <v>324</v>
      </c>
      <c r="AS4" s="358" t="s">
        <v>379</v>
      </c>
      <c r="AT4" s="358" t="s">
        <v>321</v>
      </c>
      <c r="AU4" s="375" t="s">
        <v>323</v>
      </c>
      <c r="AV4" s="358" t="s">
        <v>379</v>
      </c>
      <c r="AW4" s="358" t="s">
        <v>321</v>
      </c>
      <c r="AX4" s="375" t="s">
        <v>322</v>
      </c>
      <c r="AY4" s="348" t="s">
        <v>380</v>
      </c>
      <c r="AZ4" s="354" t="s">
        <v>381</v>
      </c>
      <c r="BA4" s="300" t="s">
        <v>362</v>
      </c>
      <c r="BB4" s="302">
        <f>SUM(AV:AV)</f>
        <v>63</v>
      </c>
      <c r="BC4" s="342"/>
      <c r="BD4" s="287"/>
      <c r="BE4" s="366" t="s">
        <v>339</v>
      </c>
      <c r="BF4" s="358" t="s">
        <v>325</v>
      </c>
      <c r="BG4" s="358" t="s">
        <v>321</v>
      </c>
      <c r="BH4" s="348" t="s">
        <v>366</v>
      </c>
      <c r="BI4" s="369" t="s">
        <v>325</v>
      </c>
      <c r="BJ4" s="358" t="s">
        <v>321</v>
      </c>
      <c r="BK4" s="348" t="s">
        <v>326</v>
      </c>
      <c r="BL4" s="348" t="s">
        <v>327</v>
      </c>
      <c r="BM4" s="351" t="s">
        <v>321</v>
      </c>
      <c r="BN4" s="300" t="s">
        <v>377</v>
      </c>
      <c r="BO4" s="302">
        <f>SUM(BI:BI)</f>
        <v>0</v>
      </c>
      <c r="BP4" s="342"/>
      <c r="BR4" s="288">
        <v>43070</v>
      </c>
      <c r="BS4" s="289" t="s">
        <v>330</v>
      </c>
      <c r="BT4" s="290"/>
      <c r="BU4" s="291"/>
    </row>
    <row r="5" spans="1:73" s="93" customFormat="1" ht="30" customHeight="1" thickBot="1" x14ac:dyDescent="0.3">
      <c r="A5" s="373"/>
      <c r="B5" s="359"/>
      <c r="C5" s="359"/>
      <c r="D5" s="359"/>
      <c r="E5" s="359" t="s">
        <v>27</v>
      </c>
      <c r="F5" s="359" t="s">
        <v>28</v>
      </c>
      <c r="G5" s="359" t="s">
        <v>29</v>
      </c>
      <c r="H5" s="394" t="s">
        <v>31</v>
      </c>
      <c r="I5" s="395"/>
      <c r="J5" s="394" t="s">
        <v>32</v>
      </c>
      <c r="K5" s="395"/>
      <c r="L5" s="384" t="s">
        <v>34</v>
      </c>
      <c r="M5" s="384"/>
      <c r="N5" s="384"/>
      <c r="O5" s="384"/>
      <c r="P5" s="384" t="s">
        <v>35</v>
      </c>
      <c r="Q5" s="384"/>
      <c r="R5" s="384"/>
      <c r="S5" s="384"/>
      <c r="T5" s="359"/>
      <c r="U5" s="402"/>
      <c r="V5" s="403"/>
      <c r="W5" s="359"/>
      <c r="X5" s="359"/>
      <c r="Y5" s="359"/>
      <c r="Z5" s="359"/>
      <c r="AA5" s="359"/>
      <c r="AB5" s="398"/>
      <c r="AC5" s="352"/>
      <c r="AD5" s="387"/>
      <c r="AE5" s="359"/>
      <c r="AF5" s="359"/>
      <c r="AG5" s="352"/>
      <c r="AH5" s="379"/>
      <c r="AI5" s="410"/>
      <c r="AJ5" s="411"/>
      <c r="AK5" s="414"/>
      <c r="AL5" s="415"/>
      <c r="AM5" s="362"/>
      <c r="AN5" s="362"/>
      <c r="AO5" s="362"/>
      <c r="AP5" s="94"/>
      <c r="AQ5" s="373"/>
      <c r="AR5" s="349"/>
      <c r="AS5" s="359"/>
      <c r="AT5" s="359"/>
      <c r="AU5" s="376"/>
      <c r="AV5" s="359"/>
      <c r="AW5" s="359"/>
      <c r="AX5" s="376"/>
      <c r="AY5" s="349"/>
      <c r="AZ5" s="355"/>
      <c r="BA5" s="301" t="s">
        <v>365</v>
      </c>
      <c r="BB5" s="311">
        <f>SUM(AW:AW)</f>
        <v>143</v>
      </c>
      <c r="BC5" s="312">
        <f>(BB2+BB4)/(BB3+BB5)</f>
        <v>0.55801104972375692</v>
      </c>
      <c r="BD5" s="292"/>
      <c r="BE5" s="367"/>
      <c r="BF5" s="359"/>
      <c r="BG5" s="359"/>
      <c r="BH5" s="349"/>
      <c r="BI5" s="370"/>
      <c r="BJ5" s="359"/>
      <c r="BK5" s="349"/>
      <c r="BL5" s="349"/>
      <c r="BM5" s="352"/>
      <c r="BN5" s="301" t="s">
        <v>365</v>
      </c>
      <c r="BO5" s="311">
        <f>SUM(BJ:BJ)</f>
        <v>0</v>
      </c>
      <c r="BP5" s="312" t="e">
        <f>(BO2+BO4)/(BO3+BO5)</f>
        <v>#DIV/0!</v>
      </c>
      <c r="BR5" s="206">
        <v>43095</v>
      </c>
      <c r="BS5" s="207" t="s">
        <v>331</v>
      </c>
      <c r="BT5" s="293"/>
      <c r="BU5" s="294"/>
    </row>
    <row r="6" spans="1:73" s="93" customFormat="1" ht="30" customHeight="1" x14ac:dyDescent="0.25">
      <c r="A6" s="373"/>
      <c r="B6" s="359" t="s">
        <v>24</v>
      </c>
      <c r="C6" s="359" t="s">
        <v>25</v>
      </c>
      <c r="D6" s="359"/>
      <c r="E6" s="359"/>
      <c r="F6" s="359"/>
      <c r="G6" s="359"/>
      <c r="H6" s="396"/>
      <c r="I6" s="397"/>
      <c r="J6" s="396"/>
      <c r="K6" s="397"/>
      <c r="L6" s="384" t="s">
        <v>36</v>
      </c>
      <c r="M6" s="384"/>
      <c r="N6" s="359" t="s">
        <v>37</v>
      </c>
      <c r="O6" s="359"/>
      <c r="P6" s="384" t="s">
        <v>36</v>
      </c>
      <c r="Q6" s="384"/>
      <c r="R6" s="359" t="s">
        <v>37</v>
      </c>
      <c r="S6" s="359"/>
      <c r="T6" s="359"/>
      <c r="U6" s="396"/>
      <c r="V6" s="397"/>
      <c r="W6" s="359"/>
      <c r="X6" s="384" t="s">
        <v>45</v>
      </c>
      <c r="Y6" s="384" t="s">
        <v>46</v>
      </c>
      <c r="Z6" s="384" t="s">
        <v>45</v>
      </c>
      <c r="AA6" s="384" t="s">
        <v>46</v>
      </c>
      <c r="AB6" s="398"/>
      <c r="AC6" s="352"/>
      <c r="AD6" s="388" t="s">
        <v>79</v>
      </c>
      <c r="AE6" s="384" t="s">
        <v>80</v>
      </c>
      <c r="AF6" s="384" t="s">
        <v>79</v>
      </c>
      <c r="AG6" s="391" t="s">
        <v>80</v>
      </c>
      <c r="AH6" s="379"/>
      <c r="AI6" s="416" t="s">
        <v>79</v>
      </c>
      <c r="AJ6" s="418" t="s">
        <v>80</v>
      </c>
      <c r="AK6" s="420" t="s">
        <v>79</v>
      </c>
      <c r="AL6" s="406" t="s">
        <v>80</v>
      </c>
      <c r="AM6" s="362"/>
      <c r="AN6" s="362"/>
      <c r="AO6" s="362"/>
      <c r="AP6" s="94"/>
      <c r="AQ6" s="373"/>
      <c r="AR6" s="349"/>
      <c r="AS6" s="359"/>
      <c r="AT6" s="359"/>
      <c r="AU6" s="376"/>
      <c r="AV6" s="359"/>
      <c r="AW6" s="359"/>
      <c r="AX6" s="376"/>
      <c r="AY6" s="349"/>
      <c r="AZ6" s="355"/>
      <c r="BA6" s="303" t="s">
        <v>380</v>
      </c>
      <c r="BB6" s="304">
        <f>SUM(AY:AY)</f>
        <v>0</v>
      </c>
      <c r="BC6" s="305" t="s">
        <v>364</v>
      </c>
      <c r="BD6" s="292"/>
      <c r="BE6" s="367"/>
      <c r="BF6" s="359"/>
      <c r="BG6" s="359"/>
      <c r="BH6" s="349"/>
      <c r="BI6" s="370"/>
      <c r="BJ6" s="359"/>
      <c r="BK6" s="349"/>
      <c r="BL6" s="349"/>
      <c r="BM6" s="352"/>
      <c r="BN6" s="303" t="s">
        <v>378</v>
      </c>
      <c r="BO6" s="304">
        <f>SUM(BL:BL)</f>
        <v>0</v>
      </c>
      <c r="BP6" s="305" t="s">
        <v>382</v>
      </c>
      <c r="BR6" s="206">
        <v>43102</v>
      </c>
      <c r="BS6" s="207" t="s">
        <v>334</v>
      </c>
      <c r="BT6" s="293"/>
      <c r="BU6" s="294"/>
    </row>
    <row r="7" spans="1:73" s="116" customFormat="1" ht="30" customHeight="1" thickBot="1" x14ac:dyDescent="0.3">
      <c r="A7" s="374"/>
      <c r="B7" s="360"/>
      <c r="C7" s="360"/>
      <c r="D7" s="360"/>
      <c r="E7" s="360"/>
      <c r="F7" s="360"/>
      <c r="G7" s="360"/>
      <c r="H7" s="338" t="s">
        <v>0</v>
      </c>
      <c r="I7" s="338" t="s">
        <v>1</v>
      </c>
      <c r="J7" s="338" t="s">
        <v>2</v>
      </c>
      <c r="K7" s="338" t="s">
        <v>3</v>
      </c>
      <c r="L7" s="338" t="s">
        <v>38</v>
      </c>
      <c r="M7" s="338" t="s">
        <v>39</v>
      </c>
      <c r="N7" s="338" t="s">
        <v>38</v>
      </c>
      <c r="O7" s="338" t="s">
        <v>39</v>
      </c>
      <c r="P7" s="338" t="s">
        <v>38</v>
      </c>
      <c r="Q7" s="338" t="s">
        <v>39</v>
      </c>
      <c r="R7" s="338" t="s">
        <v>38</v>
      </c>
      <c r="S7" s="338" t="s">
        <v>39</v>
      </c>
      <c r="T7" s="360"/>
      <c r="U7" s="337" t="s">
        <v>368</v>
      </c>
      <c r="V7" s="337" t="s">
        <v>369</v>
      </c>
      <c r="W7" s="360"/>
      <c r="X7" s="390"/>
      <c r="Y7" s="390"/>
      <c r="Z7" s="390"/>
      <c r="AA7" s="390"/>
      <c r="AB7" s="399"/>
      <c r="AC7" s="353"/>
      <c r="AD7" s="389"/>
      <c r="AE7" s="390"/>
      <c r="AF7" s="390"/>
      <c r="AG7" s="392"/>
      <c r="AH7" s="380"/>
      <c r="AI7" s="417"/>
      <c r="AJ7" s="419"/>
      <c r="AK7" s="421"/>
      <c r="AL7" s="407"/>
      <c r="AM7" s="363"/>
      <c r="AN7" s="363"/>
      <c r="AO7" s="363"/>
      <c r="AP7" s="95"/>
      <c r="AQ7" s="374"/>
      <c r="AR7" s="350"/>
      <c r="AS7" s="360"/>
      <c r="AT7" s="360"/>
      <c r="AU7" s="377"/>
      <c r="AV7" s="360"/>
      <c r="AW7" s="360"/>
      <c r="AX7" s="377"/>
      <c r="AY7" s="350"/>
      <c r="AZ7" s="356"/>
      <c r="BA7" s="306" t="s">
        <v>321</v>
      </c>
      <c r="BB7" s="307">
        <f>SUM(AZ:AZ)</f>
        <v>0</v>
      </c>
      <c r="BC7" s="308">
        <f>IFERROR(BB6/BB7,1)</f>
        <v>1</v>
      </c>
      <c r="BD7" s="334"/>
      <c r="BE7" s="368"/>
      <c r="BF7" s="360"/>
      <c r="BG7" s="360"/>
      <c r="BH7" s="350"/>
      <c r="BI7" s="371"/>
      <c r="BJ7" s="360"/>
      <c r="BK7" s="350"/>
      <c r="BL7" s="350"/>
      <c r="BM7" s="353"/>
      <c r="BN7" s="306" t="s">
        <v>321</v>
      </c>
      <c r="BO7" s="307">
        <f>SUM(BM:BM)</f>
        <v>0</v>
      </c>
      <c r="BP7" s="308">
        <f>IFERROR(BO6/BO7,1)</f>
        <v>1</v>
      </c>
      <c r="BR7" s="209">
        <v>43124</v>
      </c>
      <c r="BS7" s="295" t="s">
        <v>335</v>
      </c>
      <c r="BT7" s="296"/>
      <c r="BU7" s="297"/>
    </row>
    <row r="8" spans="1:73" s="93" customFormat="1" ht="15.75" customHeight="1" thickBot="1" x14ac:dyDescent="0.3">
      <c r="A8" s="275">
        <v>0</v>
      </c>
      <c r="B8" s="258">
        <v>1</v>
      </c>
      <c r="C8" s="258">
        <v>2</v>
      </c>
      <c r="D8" s="258">
        <v>3</v>
      </c>
      <c r="E8" s="258">
        <v>4</v>
      </c>
      <c r="F8" s="258">
        <v>5</v>
      </c>
      <c r="G8" s="258">
        <v>6</v>
      </c>
      <c r="H8" s="258">
        <v>7</v>
      </c>
      <c r="I8" s="258">
        <v>8</v>
      </c>
      <c r="J8" s="258">
        <v>9</v>
      </c>
      <c r="K8" s="258">
        <v>10</v>
      </c>
      <c r="L8" s="258">
        <v>11</v>
      </c>
      <c r="M8" s="258">
        <v>12</v>
      </c>
      <c r="N8" s="258">
        <v>13</v>
      </c>
      <c r="O8" s="258">
        <v>14</v>
      </c>
      <c r="P8" s="258">
        <v>15</v>
      </c>
      <c r="Q8" s="258">
        <v>16</v>
      </c>
      <c r="R8" s="258">
        <v>17</v>
      </c>
      <c r="S8" s="258">
        <v>18</v>
      </c>
      <c r="T8" s="258">
        <v>19</v>
      </c>
      <c r="U8" s="404">
        <v>20</v>
      </c>
      <c r="V8" s="405"/>
      <c r="W8" s="258">
        <v>21</v>
      </c>
      <c r="X8" s="258">
        <v>22</v>
      </c>
      <c r="Y8" s="258">
        <v>23</v>
      </c>
      <c r="Z8" s="258">
        <v>24</v>
      </c>
      <c r="AA8" s="258">
        <v>25</v>
      </c>
      <c r="AB8" s="276">
        <v>26</v>
      </c>
      <c r="AC8" s="277">
        <v>27</v>
      </c>
      <c r="AD8" s="37">
        <v>28</v>
      </c>
      <c r="AE8" s="38">
        <v>29</v>
      </c>
      <c r="AF8" s="38">
        <v>30</v>
      </c>
      <c r="AG8" s="42">
        <v>31</v>
      </c>
      <c r="AH8" s="278">
        <v>32</v>
      </c>
      <c r="AI8" s="279">
        <v>33</v>
      </c>
      <c r="AJ8" s="280">
        <v>34</v>
      </c>
      <c r="AK8" s="281">
        <v>35</v>
      </c>
      <c r="AL8" s="282">
        <v>36</v>
      </c>
      <c r="AM8" s="58">
        <v>37</v>
      </c>
      <c r="AN8" s="283">
        <v>38</v>
      </c>
      <c r="AO8" s="284"/>
      <c r="AP8" s="227"/>
      <c r="AQ8" s="38"/>
      <c r="AR8" s="259"/>
      <c r="AS8" s="258"/>
      <c r="AT8" s="258"/>
      <c r="AU8" s="259"/>
      <c r="AV8" s="258"/>
      <c r="AW8" s="258"/>
      <c r="AX8" s="259"/>
      <c r="AY8" s="258"/>
      <c r="AZ8" s="258"/>
      <c r="BA8" s="258"/>
      <c r="BB8" s="258"/>
      <c r="BC8" s="258"/>
      <c r="BD8" s="258"/>
      <c r="BE8" s="259"/>
      <c r="BF8" s="258"/>
      <c r="BG8" s="258"/>
      <c r="BH8" s="259"/>
      <c r="BI8" s="258"/>
      <c r="BJ8" s="258"/>
      <c r="BK8" s="259"/>
      <c r="BL8" s="258"/>
      <c r="BM8" s="258"/>
      <c r="BN8" s="292"/>
      <c r="BO8" s="292"/>
      <c r="BR8" s="285">
        <v>43199</v>
      </c>
      <c r="BS8" s="286" t="s">
        <v>332</v>
      </c>
    </row>
    <row r="9" spans="1:73" s="97" customFormat="1" ht="39" thickBot="1" x14ac:dyDescent="0.3">
      <c r="A9" s="4">
        <v>1</v>
      </c>
      <c r="B9" s="5" t="s">
        <v>4</v>
      </c>
      <c r="C9" s="5" t="s">
        <v>10</v>
      </c>
      <c r="D9" s="6" t="s">
        <v>5</v>
      </c>
      <c r="E9" s="5">
        <v>124938</v>
      </c>
      <c r="F9" s="5" t="s">
        <v>6</v>
      </c>
      <c r="G9" s="5" t="s">
        <v>7</v>
      </c>
      <c r="H9" s="62">
        <v>594758.29</v>
      </c>
      <c r="I9" s="62">
        <v>604040.56000000006</v>
      </c>
      <c r="J9" s="62">
        <v>594758.29</v>
      </c>
      <c r="K9" s="62">
        <v>604040.56000000006</v>
      </c>
      <c r="L9" s="5" t="s">
        <v>10</v>
      </c>
      <c r="M9" s="5" t="s">
        <v>10</v>
      </c>
      <c r="N9" s="5" t="s">
        <v>8</v>
      </c>
      <c r="O9" s="5" t="s">
        <v>6</v>
      </c>
      <c r="P9" s="5" t="s">
        <v>10</v>
      </c>
      <c r="Q9" s="5" t="s">
        <v>10</v>
      </c>
      <c r="R9" s="5" t="s">
        <v>10</v>
      </c>
      <c r="S9" s="5" t="s">
        <v>10</v>
      </c>
      <c r="T9" s="5" t="s">
        <v>9</v>
      </c>
      <c r="U9" s="61" t="s">
        <v>263</v>
      </c>
      <c r="V9" s="317" t="s">
        <v>216</v>
      </c>
      <c r="W9" s="96" t="s">
        <v>10</v>
      </c>
      <c r="X9" s="8">
        <v>43009</v>
      </c>
      <c r="Y9" s="9">
        <v>4.5138888888888888E-2</v>
      </c>
      <c r="Z9" s="8">
        <v>43009</v>
      </c>
      <c r="AA9" s="9">
        <v>0.37847222222222227</v>
      </c>
      <c r="AB9" s="5" t="s">
        <v>11</v>
      </c>
      <c r="AC9" s="10" t="s">
        <v>62</v>
      </c>
      <c r="AD9" s="118">
        <v>43009</v>
      </c>
      <c r="AE9" s="119">
        <v>4.5138888888888888E-2</v>
      </c>
      <c r="AF9" s="120">
        <v>43009</v>
      </c>
      <c r="AG9" s="121">
        <v>0.37847222222222227</v>
      </c>
      <c r="AH9" s="236">
        <f>IF(AD9="",0,LEN(TRIM(U9))-LEN(SUBSTITUTE(U9,CHAR(44),""))+1+LEN(TRIM(V9))-LEN(SUBSTITUTE(V9,CHAR(44),""))+1)</f>
        <v>7</v>
      </c>
      <c r="AI9" s="123">
        <v>43010</v>
      </c>
      <c r="AJ9" s="119">
        <v>0.73055555555555562</v>
      </c>
      <c r="AK9" s="211">
        <v>43009</v>
      </c>
      <c r="AL9" s="212">
        <v>5.2083333333333336E-2</v>
      </c>
      <c r="AM9" s="122" t="s">
        <v>10</v>
      </c>
      <c r="AN9" s="200" t="s">
        <v>247</v>
      </c>
      <c r="AO9" s="214"/>
      <c r="AP9" s="226"/>
      <c r="AQ9" s="5"/>
      <c r="AR9" s="260">
        <f t="shared" ref="AR9:AR40" si="0">IF(B9="X",IF(AN9="","Afectat sau NU?",IF(AN9="DA",IF(((AK9+AL9)-(AD9+AE9))*24&lt;-720,"Neinformat",((AK9+AL9)-(AD9+AE9))*24),"Nu a fost afectat PM/SM")),"")</f>
        <v>0.16666666668606922</v>
      </c>
      <c r="AS9" s="3">
        <f t="shared" ref="AS9:AS40" si="1">IF(B9="X",IF(AN9="DA",IF(AR9&lt;6,LEN(TRIM(V9))-LEN(SUBSTITUTE(V9,CHAR(44),""))+1,0),"-"),"")</f>
        <v>1</v>
      </c>
      <c r="AT9" s="3">
        <f t="shared" ref="AT9:AT40" si="2">IF(B9="X",IF(AN9="DA",LEN(TRIM(V9))-LEN(SUBSTITUTE(V9,CHAR(44),""))+1,"-"),"")</f>
        <v>1</v>
      </c>
      <c r="AU9" s="260">
        <f t="shared" ref="AU9:AU40" si="3">IF(B9="X",IF(AN9="","Afectat sau NU?",IF(AN9="DA",IF(((AI9+AJ9)-(AD9+AE9))*24&lt;-720,"Neinformat",((AI9+AJ9)-(AD9+AE9))*24),"Nu a fost afectat PM/SM")),"")</f>
        <v>40.450000000011642</v>
      </c>
      <c r="AV9" s="3">
        <f t="shared" ref="AV9:AV40" si="4">IF(B9="X",IF(AN9="DA",IF(AU9&lt;6,LEN(TRIM(U9))-LEN(SUBSTITUTE(U9,CHAR(44),""))+1,0),"-"),"")</f>
        <v>0</v>
      </c>
      <c r="AW9" s="3">
        <f t="shared" ref="AW9:AW40" si="5">IF(B9="X",IF(AN9="DA",LEN(TRIM(U9))-LEN(SUBSTITUTE(U9,CHAR(44),""))+1,"-"),"")</f>
        <v>6</v>
      </c>
      <c r="AX9" s="260">
        <f t="shared" ref="AX9:AX40" si="6">IF(B9="X",IF(AN9="","Afectat sau NU?",IF(AN9="DA",((AF9+AG9)-(AD9+AE9))*24,"Nu a fost afectat PM/SM")),"")</f>
        <v>7.9999999998835847</v>
      </c>
      <c r="AY9" s="3">
        <f t="shared" ref="AY9:AY40" si="7">IF(B9="X",IF(AN9="DA",IF(AX9&gt;24,IF(AQ9="NU",0,LEN(TRIM(V9))-LEN(SUBSTITUTE(V9,CHAR(44),""))+1),0),"-"),"")</f>
        <v>0</v>
      </c>
      <c r="AZ9" s="3">
        <f t="shared" ref="AZ9:AZ40" si="8">IF(B9="X",IF(AN9="DA",IF(AX9&gt;24,LEN(TRIM(V9))-LEN(SUBSTITUTE(V9,CHAR(44),""))+1,0),"-"),"")</f>
        <v>0</v>
      </c>
      <c r="BA9" s="3"/>
      <c r="BB9" s="3"/>
      <c r="BC9" s="3"/>
      <c r="BD9" s="3"/>
      <c r="BE9" s="260" t="str">
        <f t="shared" ref="BE9:BE40" si="9">IF(C9="X",IF(AN9="","Afectat sau NU?",IF(AN9="DA",IF(AK9="","Neinformat",NETWORKDAYS(AK9+AL9,AD9+AE9,$BR$4:$BR$12)-1),"Nu a fost afectat partenerul adiacent")),"")</f>
        <v/>
      </c>
      <c r="BF9" s="3" t="str">
        <f t="shared" ref="BF9:BF40" si="10">IF(C9="X",IF(AN9="DA",IF(AND(BE9&gt;=5,AK9&lt;&gt;""),LEN(TRIM(V9))-LEN(SUBSTITUTE(V9,CHAR(44),""))+1,0),"-"),"")</f>
        <v/>
      </c>
      <c r="BG9" s="3" t="str">
        <f t="shared" ref="BG9:BG40" si="11">IF(C9="X",IF(AN9="DA",LEN(TRIM(V9))-LEN(SUBSTITUTE(V9,CHAR(44),""))+1,"-"),"")</f>
        <v/>
      </c>
      <c r="BH9" s="260" t="str">
        <f t="shared" ref="BH9:BH40" si="12">IF(C9="X",IF(AN9="","Afectat sau NU?",IF(AN9="DA",IF(AI9="","Neinformat",NETWORKDAYS(AI9+AJ9,AD9+AE9,$BR$4:$BR$12)-1),"Nu a fost afectat partenerul adiacent")),"")</f>
        <v/>
      </c>
      <c r="BI9" s="3" t="str">
        <f t="shared" ref="BI9:BI40" si="13">IF(C9="X",IF(AN9="DA",IF(AND(BH9&gt;=5,AI9&lt;&gt;""),LEN(TRIM(U9))-LEN(SUBSTITUTE(U9,CHAR(44),""))+1,0),"-"),"")</f>
        <v/>
      </c>
      <c r="BJ9" s="3" t="str">
        <f t="shared" ref="BJ9:BJ40" si="14">IF(C9="X",IF(AN9="DA",LEN(TRIM(U9))-LEN(SUBSTITUTE(U9,CHAR(44),""))+1,"-"),"")</f>
        <v/>
      </c>
      <c r="BK9" s="260" t="str">
        <f t="shared" ref="BK9:BK40" si="15">IF(C9="X",IF(AN9="","Afectat sau NU?",IF(AN9="DA",((AF9+AG9)-(Z9+AA9))*24,"Nu a fost afectat UR")),"")</f>
        <v/>
      </c>
      <c r="BL9" s="3" t="str">
        <f t="shared" ref="BL9:BL40" si="16">IF(C9="X",IF(AN9&lt;&gt;"DA","-",IF(AND(AN9="DA",BK9&lt;=0),LEN(TRIM(V9))-LEN(SUBSTITUTE(V9,CHAR(44),""))+1+LEN(TRIM(U9))-LEN(SUBSTITUTE(U9,CHAR(44),""))+1,0)),"")</f>
        <v/>
      </c>
      <c r="BM9" s="3" t="str">
        <f t="shared" ref="BM9:BM40" si="17">IF(C9="X",IF(AN9="DA",LEN(TRIM(V9))-LEN(SUBSTITUTE(V9,CHAR(44),""))+1+LEN(TRIM(U9))-LEN(SUBSTITUTE(U9,CHAR(44),""))+1,"-"),"")</f>
        <v/>
      </c>
      <c r="BN9" s="314"/>
      <c r="BO9" s="314"/>
      <c r="BR9" s="206">
        <v>43221</v>
      </c>
      <c r="BS9" s="208" t="s">
        <v>336</v>
      </c>
    </row>
    <row r="10" spans="1:73" s="97" customFormat="1" ht="13.5" thickBot="1" x14ac:dyDescent="0.3">
      <c r="A10" s="4">
        <v>2</v>
      </c>
      <c r="B10" s="5" t="s">
        <v>4</v>
      </c>
      <c r="C10" s="5" t="s">
        <v>10</v>
      </c>
      <c r="D10" s="6" t="s">
        <v>108</v>
      </c>
      <c r="E10" s="5">
        <v>144893</v>
      </c>
      <c r="F10" s="5" t="s">
        <v>12</v>
      </c>
      <c r="G10" s="5" t="s">
        <v>13</v>
      </c>
      <c r="H10" s="62">
        <v>462643.53</v>
      </c>
      <c r="I10" s="62">
        <v>486014.51</v>
      </c>
      <c r="J10" s="62">
        <v>462643.53</v>
      </c>
      <c r="K10" s="62">
        <v>486014.51</v>
      </c>
      <c r="L10" s="5" t="s">
        <v>10</v>
      </c>
      <c r="M10" s="5" t="s">
        <v>10</v>
      </c>
      <c r="N10" s="5" t="s">
        <v>14</v>
      </c>
      <c r="O10" s="5" t="s">
        <v>12</v>
      </c>
      <c r="P10" s="5" t="s">
        <v>10</v>
      </c>
      <c r="Q10" s="5" t="s">
        <v>10</v>
      </c>
      <c r="R10" s="5" t="s">
        <v>10</v>
      </c>
      <c r="S10" s="5" t="s">
        <v>10</v>
      </c>
      <c r="T10" s="5" t="s">
        <v>9</v>
      </c>
      <c r="U10" s="61" t="s">
        <v>264</v>
      </c>
      <c r="V10" s="317" t="s">
        <v>216</v>
      </c>
      <c r="W10" s="96" t="s">
        <v>10</v>
      </c>
      <c r="X10" s="8">
        <v>43010</v>
      </c>
      <c r="Y10" s="9">
        <v>0.41666666666666669</v>
      </c>
      <c r="Z10" s="8">
        <v>43010</v>
      </c>
      <c r="AA10" s="9">
        <v>0.54166666666666663</v>
      </c>
      <c r="AB10" s="5" t="s">
        <v>15</v>
      </c>
      <c r="AC10" s="10" t="s">
        <v>62</v>
      </c>
      <c r="AD10" s="123">
        <v>43010</v>
      </c>
      <c r="AE10" s="119">
        <v>0.41666666666666669</v>
      </c>
      <c r="AF10" s="125">
        <v>43010</v>
      </c>
      <c r="AG10" s="121">
        <v>0.45833333333333331</v>
      </c>
      <c r="AH10" s="236">
        <f t="shared" ref="AH10:AH73" si="18">IF(AD10="",0,LEN(TRIM(U10))-LEN(SUBSTITUTE(U10,CHAR(44),""))+1+LEN(TRIM(V10))-LEN(SUBSTITUTE(V10,CHAR(44),""))+1)</f>
        <v>2</v>
      </c>
      <c r="AI10" s="123">
        <v>43010</v>
      </c>
      <c r="AJ10" s="119">
        <v>0.73055555555555562</v>
      </c>
      <c r="AK10" s="124">
        <v>43006</v>
      </c>
      <c r="AL10" s="121"/>
      <c r="AM10" s="122" t="s">
        <v>86</v>
      </c>
      <c r="AN10" s="200" t="s">
        <v>247</v>
      </c>
      <c r="AO10" s="214"/>
      <c r="AP10" s="226"/>
      <c r="AQ10" s="5"/>
      <c r="AR10" s="260">
        <f>IF(B10="X",IF(AN10="","Afectat sau NU?",IF(AN10="DA",IF(((AK10+AL10)-(AD10+AE10))*24&lt;-720,"Neinformat",((AK10+AL10)-(AD10+AE10))*24),"Nu a fost afectat PM/SM")),"")</f>
        <v>-105.99999999994179</v>
      </c>
      <c r="AS10" s="3">
        <f t="shared" si="1"/>
        <v>1</v>
      </c>
      <c r="AT10" s="3">
        <f t="shared" si="2"/>
        <v>1</v>
      </c>
      <c r="AU10" s="260">
        <f t="shared" si="3"/>
        <v>7.5333333334419876</v>
      </c>
      <c r="AV10" s="3">
        <f t="shared" si="4"/>
        <v>0</v>
      </c>
      <c r="AW10" s="3">
        <f t="shared" si="5"/>
        <v>1</v>
      </c>
      <c r="AX10" s="260">
        <f t="shared" si="6"/>
        <v>1.0000000001164153</v>
      </c>
      <c r="AY10" s="3">
        <f t="shared" si="7"/>
        <v>0</v>
      </c>
      <c r="AZ10" s="3">
        <f t="shared" si="8"/>
        <v>0</v>
      </c>
      <c r="BA10" s="3"/>
      <c r="BB10" s="3"/>
      <c r="BC10" s="3"/>
      <c r="BD10" s="3"/>
      <c r="BE10" s="260" t="str">
        <f t="shared" si="9"/>
        <v/>
      </c>
      <c r="BF10" s="3" t="str">
        <f t="shared" si="10"/>
        <v/>
      </c>
      <c r="BG10" s="3" t="str">
        <f t="shared" si="11"/>
        <v/>
      </c>
      <c r="BH10" s="260" t="str">
        <f t="shared" si="12"/>
        <v/>
      </c>
      <c r="BI10" s="3" t="str">
        <f t="shared" si="13"/>
        <v/>
      </c>
      <c r="BJ10" s="3" t="str">
        <f t="shared" si="14"/>
        <v/>
      </c>
      <c r="BK10" s="260" t="str">
        <f t="shared" si="15"/>
        <v/>
      </c>
      <c r="BL10" s="3" t="str">
        <f t="shared" si="16"/>
        <v/>
      </c>
      <c r="BM10" s="3" t="str">
        <f t="shared" si="17"/>
        <v/>
      </c>
      <c r="BN10" s="314"/>
      <c r="BO10" s="314"/>
      <c r="BR10" s="206">
        <v>43252</v>
      </c>
      <c r="BS10" s="208" t="s">
        <v>337</v>
      </c>
    </row>
    <row r="11" spans="1:73" s="97" customFormat="1" ht="13.5" thickBot="1" x14ac:dyDescent="0.3">
      <c r="A11" s="4">
        <v>3</v>
      </c>
      <c r="B11" s="5" t="s">
        <v>4</v>
      </c>
      <c r="C11" s="5" t="s">
        <v>10</v>
      </c>
      <c r="D11" s="6" t="s">
        <v>16</v>
      </c>
      <c r="E11" s="5">
        <v>105026</v>
      </c>
      <c r="F11" s="5" t="s">
        <v>17</v>
      </c>
      <c r="G11" s="5" t="s">
        <v>18</v>
      </c>
      <c r="H11" s="62">
        <v>613320.56000000006</v>
      </c>
      <c r="I11" s="62">
        <v>346763.66</v>
      </c>
      <c r="J11" s="62">
        <v>613643.84</v>
      </c>
      <c r="K11" s="62">
        <v>346539.06</v>
      </c>
      <c r="L11" s="5" t="s">
        <v>10</v>
      </c>
      <c r="M11" s="5" t="s">
        <v>10</v>
      </c>
      <c r="N11" s="5" t="s">
        <v>19</v>
      </c>
      <c r="O11" s="5" t="s">
        <v>20</v>
      </c>
      <c r="P11" s="5" t="s">
        <v>10</v>
      </c>
      <c r="Q11" s="5" t="s">
        <v>10</v>
      </c>
      <c r="R11" s="5" t="s">
        <v>10</v>
      </c>
      <c r="S11" s="5" t="s">
        <v>10</v>
      </c>
      <c r="T11" s="5" t="s">
        <v>21</v>
      </c>
      <c r="U11" s="61" t="s">
        <v>265</v>
      </c>
      <c r="V11" s="317" t="s">
        <v>266</v>
      </c>
      <c r="W11" s="96" t="s">
        <v>10</v>
      </c>
      <c r="X11" s="8">
        <v>43011</v>
      </c>
      <c r="Y11" s="9">
        <v>0.41666666666666669</v>
      </c>
      <c r="Z11" s="8">
        <v>43011</v>
      </c>
      <c r="AA11" s="9">
        <v>0.625</v>
      </c>
      <c r="AB11" s="5" t="s">
        <v>22</v>
      </c>
      <c r="AC11" s="10" t="s">
        <v>62</v>
      </c>
      <c r="AD11" s="123">
        <v>43011</v>
      </c>
      <c r="AE11" s="119">
        <v>0.41666666666666669</v>
      </c>
      <c r="AF11" s="125">
        <v>43011</v>
      </c>
      <c r="AG11" s="121">
        <v>0.625</v>
      </c>
      <c r="AH11" s="236">
        <f t="shared" si="18"/>
        <v>2</v>
      </c>
      <c r="AI11" s="123">
        <v>43010</v>
      </c>
      <c r="AJ11" s="119">
        <v>0.73055555555555562</v>
      </c>
      <c r="AK11" s="124">
        <v>43006</v>
      </c>
      <c r="AL11" s="121">
        <v>0.66736111111111107</v>
      </c>
      <c r="AM11" s="122" t="s">
        <v>88</v>
      </c>
      <c r="AN11" s="200" t="s">
        <v>247</v>
      </c>
      <c r="AO11" s="214"/>
      <c r="AP11" s="226"/>
      <c r="AQ11" s="5"/>
      <c r="AR11" s="260">
        <f t="shared" si="0"/>
        <v>-113.98333333327901</v>
      </c>
      <c r="AS11" s="3">
        <f t="shared" si="1"/>
        <v>1</v>
      </c>
      <c r="AT11" s="3">
        <f t="shared" si="2"/>
        <v>1</v>
      </c>
      <c r="AU11" s="260">
        <f t="shared" si="3"/>
        <v>-16.466666666558012</v>
      </c>
      <c r="AV11" s="3">
        <f t="shared" si="4"/>
        <v>1</v>
      </c>
      <c r="AW11" s="3">
        <f t="shared" si="5"/>
        <v>1</v>
      </c>
      <c r="AX11" s="260">
        <f t="shared" si="6"/>
        <v>5.0000000000582077</v>
      </c>
      <c r="AY11" s="3">
        <f t="shared" si="7"/>
        <v>0</v>
      </c>
      <c r="AZ11" s="3">
        <f t="shared" si="8"/>
        <v>0</v>
      </c>
      <c r="BA11" s="3"/>
      <c r="BB11" s="3"/>
      <c r="BC11" s="3"/>
      <c r="BD11" s="3"/>
      <c r="BE11" s="260" t="str">
        <f t="shared" si="9"/>
        <v/>
      </c>
      <c r="BF11" s="3" t="str">
        <f t="shared" si="10"/>
        <v/>
      </c>
      <c r="BG11" s="3" t="str">
        <f t="shared" si="11"/>
        <v/>
      </c>
      <c r="BH11" s="260" t="str">
        <f t="shared" si="12"/>
        <v/>
      </c>
      <c r="BI11" s="3" t="str">
        <f t="shared" si="13"/>
        <v/>
      </c>
      <c r="BJ11" s="3" t="str">
        <f t="shared" si="14"/>
        <v/>
      </c>
      <c r="BK11" s="260" t="str">
        <f t="shared" si="15"/>
        <v/>
      </c>
      <c r="BL11" s="3" t="str">
        <f t="shared" si="16"/>
        <v/>
      </c>
      <c r="BM11" s="3" t="str">
        <f t="shared" si="17"/>
        <v/>
      </c>
      <c r="BN11" s="314"/>
      <c r="BO11" s="314"/>
      <c r="BR11" s="206">
        <v>43248</v>
      </c>
      <c r="BS11" s="208" t="s">
        <v>333</v>
      </c>
    </row>
    <row r="12" spans="1:73" s="115" customFormat="1" ht="39" thickBot="1" x14ac:dyDescent="0.3">
      <c r="A12" s="17">
        <f>A11+1</f>
        <v>4</v>
      </c>
      <c r="B12" s="18" t="s">
        <v>10</v>
      </c>
      <c r="C12" s="18" t="s">
        <v>4</v>
      </c>
      <c r="D12" s="84" t="s">
        <v>51</v>
      </c>
      <c r="E12" s="18">
        <v>109265</v>
      </c>
      <c r="F12" s="18" t="s">
        <v>53</v>
      </c>
      <c r="G12" s="18" t="s">
        <v>60</v>
      </c>
      <c r="H12" s="77">
        <v>371312.82</v>
      </c>
      <c r="I12" s="77">
        <v>665034.53</v>
      </c>
      <c r="J12" s="77">
        <v>371420.04</v>
      </c>
      <c r="K12" s="77">
        <v>664986.78</v>
      </c>
      <c r="L12" s="19" t="s">
        <v>52</v>
      </c>
      <c r="M12" s="19" t="s">
        <v>53</v>
      </c>
      <c r="N12" s="18" t="s">
        <v>10</v>
      </c>
      <c r="O12" s="18" t="s">
        <v>10</v>
      </c>
      <c r="P12" s="18" t="s">
        <v>10</v>
      </c>
      <c r="Q12" s="18" t="s">
        <v>10</v>
      </c>
      <c r="R12" s="18" t="s">
        <v>10</v>
      </c>
      <c r="S12" s="18" t="s">
        <v>10</v>
      </c>
      <c r="T12" s="19" t="s">
        <v>9</v>
      </c>
      <c r="U12" s="82" t="s">
        <v>267</v>
      </c>
      <c r="V12" s="318" t="s">
        <v>216</v>
      </c>
      <c r="W12" s="381" t="s">
        <v>58</v>
      </c>
      <c r="X12" s="21">
        <v>43011</v>
      </c>
      <c r="Y12" s="22">
        <v>0.29166666666666669</v>
      </c>
      <c r="Z12" s="21">
        <v>43012</v>
      </c>
      <c r="AA12" s="22">
        <v>0.66666666666666663</v>
      </c>
      <c r="AB12" s="18" t="s">
        <v>59</v>
      </c>
      <c r="AC12" s="23" t="s">
        <v>62</v>
      </c>
      <c r="AD12" s="126"/>
      <c r="AE12" s="127"/>
      <c r="AF12" s="128"/>
      <c r="AG12" s="129"/>
      <c r="AH12" s="237">
        <f t="shared" si="18"/>
        <v>0</v>
      </c>
      <c r="AI12" s="131">
        <v>43010</v>
      </c>
      <c r="AJ12" s="132">
        <v>0.73055555555555562</v>
      </c>
      <c r="AK12" s="133"/>
      <c r="AL12" s="134"/>
      <c r="AM12" s="130" t="s">
        <v>85</v>
      </c>
      <c r="AN12" s="183" t="s">
        <v>242</v>
      </c>
      <c r="AO12" s="215"/>
      <c r="AP12" s="225"/>
      <c r="AQ12" s="12"/>
      <c r="AR12" s="257" t="str">
        <f t="shared" si="0"/>
        <v/>
      </c>
      <c r="AS12" s="107" t="str">
        <f t="shared" si="1"/>
        <v/>
      </c>
      <c r="AT12" s="107" t="str">
        <f t="shared" si="2"/>
        <v/>
      </c>
      <c r="AU12" s="257" t="str">
        <f t="shared" si="3"/>
        <v/>
      </c>
      <c r="AV12" s="107" t="str">
        <f t="shared" si="4"/>
        <v/>
      </c>
      <c r="AW12" s="107" t="str">
        <f t="shared" si="5"/>
        <v/>
      </c>
      <c r="AX12" s="257" t="str">
        <f t="shared" si="6"/>
        <v/>
      </c>
      <c r="AY12" s="107" t="str">
        <f t="shared" si="7"/>
        <v/>
      </c>
      <c r="AZ12" s="107" t="str">
        <f t="shared" si="8"/>
        <v/>
      </c>
      <c r="BA12" s="107"/>
      <c r="BB12" s="107"/>
      <c r="BC12" s="107"/>
      <c r="BD12" s="107"/>
      <c r="BE12" s="257" t="str">
        <f t="shared" si="9"/>
        <v>Nu a fost afectat partenerul adiacent</v>
      </c>
      <c r="BF12" s="107" t="str">
        <f t="shared" si="10"/>
        <v>-</v>
      </c>
      <c r="BG12" s="107" t="str">
        <f t="shared" si="11"/>
        <v>-</v>
      </c>
      <c r="BH12" s="257" t="str">
        <f t="shared" si="12"/>
        <v>Nu a fost afectat partenerul adiacent</v>
      </c>
      <c r="BI12" s="107" t="str">
        <f t="shared" si="13"/>
        <v>-</v>
      </c>
      <c r="BJ12" s="107" t="str">
        <f t="shared" si="14"/>
        <v>-</v>
      </c>
      <c r="BK12" s="257" t="str">
        <f t="shared" si="15"/>
        <v>Nu a fost afectat UR</v>
      </c>
      <c r="BL12" s="107" t="str">
        <f t="shared" si="16"/>
        <v>-</v>
      </c>
      <c r="BM12" s="107" t="str">
        <f t="shared" si="17"/>
        <v>-</v>
      </c>
      <c r="BN12" s="287"/>
      <c r="BO12" s="287"/>
      <c r="BR12" s="209">
        <v>43327</v>
      </c>
      <c r="BS12" s="210" t="s">
        <v>338</v>
      </c>
    </row>
    <row r="13" spans="1:73" s="93" customFormat="1" ht="51" x14ac:dyDescent="0.25">
      <c r="A13" s="24">
        <f t="shared" ref="A13:A19" si="19">A12+1</f>
        <v>5</v>
      </c>
      <c r="B13" s="25" t="s">
        <v>10</v>
      </c>
      <c r="C13" s="25" t="s">
        <v>4</v>
      </c>
      <c r="D13" s="250" t="s">
        <v>51</v>
      </c>
      <c r="E13" s="25">
        <v>140244</v>
      </c>
      <c r="F13" s="25" t="s">
        <v>55</v>
      </c>
      <c r="G13" s="25" t="s">
        <v>61</v>
      </c>
      <c r="H13" s="78">
        <v>369672.11</v>
      </c>
      <c r="I13" s="78">
        <v>658600.05000000005</v>
      </c>
      <c r="J13" s="78">
        <v>370018.54</v>
      </c>
      <c r="K13" s="78">
        <v>658821.16</v>
      </c>
      <c r="L13" s="26" t="s">
        <v>54</v>
      </c>
      <c r="M13" s="26" t="s">
        <v>55</v>
      </c>
      <c r="N13" s="25" t="s">
        <v>10</v>
      </c>
      <c r="O13" s="25" t="s">
        <v>10</v>
      </c>
      <c r="P13" s="25" t="s">
        <v>10</v>
      </c>
      <c r="Q13" s="25" t="s">
        <v>10</v>
      </c>
      <c r="R13" s="25" t="s">
        <v>10</v>
      </c>
      <c r="S13" s="25" t="s">
        <v>10</v>
      </c>
      <c r="T13" s="26" t="s">
        <v>9</v>
      </c>
      <c r="U13" s="91" t="s">
        <v>268</v>
      </c>
      <c r="V13" s="319" t="s">
        <v>269</v>
      </c>
      <c r="W13" s="382"/>
      <c r="X13" s="28">
        <v>43011</v>
      </c>
      <c r="Y13" s="29">
        <v>0.29166666666666669</v>
      </c>
      <c r="Z13" s="28">
        <v>43012</v>
      </c>
      <c r="AA13" s="29">
        <v>0.66666666666666663</v>
      </c>
      <c r="AB13" s="25" t="s">
        <v>59</v>
      </c>
      <c r="AC13" s="30" t="s">
        <v>62</v>
      </c>
      <c r="AD13" s="135"/>
      <c r="AE13" s="136"/>
      <c r="AF13" s="137"/>
      <c r="AG13" s="138"/>
      <c r="AH13" s="238">
        <f t="shared" si="18"/>
        <v>0</v>
      </c>
      <c r="AI13" s="140">
        <v>43010</v>
      </c>
      <c r="AJ13" s="136">
        <v>0.73055555555555562</v>
      </c>
      <c r="AK13" s="141"/>
      <c r="AL13" s="138"/>
      <c r="AM13" s="139" t="s">
        <v>85</v>
      </c>
      <c r="AN13" s="187" t="s">
        <v>242</v>
      </c>
      <c r="AO13" s="216"/>
      <c r="AP13" s="227"/>
      <c r="AQ13" s="38"/>
      <c r="AR13" s="259" t="str">
        <f t="shared" si="0"/>
        <v/>
      </c>
      <c r="AS13" s="258" t="str">
        <f t="shared" si="1"/>
        <v/>
      </c>
      <c r="AT13" s="258" t="str">
        <f t="shared" si="2"/>
        <v/>
      </c>
      <c r="AU13" s="259" t="str">
        <f t="shared" si="3"/>
        <v/>
      </c>
      <c r="AV13" s="258" t="str">
        <f t="shared" si="4"/>
        <v/>
      </c>
      <c r="AW13" s="258" t="str">
        <f t="shared" si="5"/>
        <v/>
      </c>
      <c r="AX13" s="259" t="str">
        <f t="shared" si="6"/>
        <v/>
      </c>
      <c r="AY13" s="258" t="str">
        <f t="shared" si="7"/>
        <v/>
      </c>
      <c r="AZ13" s="258" t="str">
        <f t="shared" si="8"/>
        <v/>
      </c>
      <c r="BA13" s="258"/>
      <c r="BB13" s="258"/>
      <c r="BC13" s="258"/>
      <c r="BD13" s="258"/>
      <c r="BE13" s="259" t="str">
        <f t="shared" si="9"/>
        <v>Nu a fost afectat partenerul adiacent</v>
      </c>
      <c r="BF13" s="258" t="str">
        <f t="shared" si="10"/>
        <v>-</v>
      </c>
      <c r="BG13" s="258" t="str">
        <f t="shared" si="11"/>
        <v>-</v>
      </c>
      <c r="BH13" s="259" t="str">
        <f t="shared" si="12"/>
        <v>Nu a fost afectat partenerul adiacent</v>
      </c>
      <c r="BI13" s="258" t="str">
        <f t="shared" si="13"/>
        <v>-</v>
      </c>
      <c r="BJ13" s="258" t="str">
        <f t="shared" si="14"/>
        <v>-</v>
      </c>
      <c r="BK13" s="259" t="str">
        <f t="shared" si="15"/>
        <v>Nu a fost afectat UR</v>
      </c>
      <c r="BL13" s="258" t="str">
        <f t="shared" si="16"/>
        <v>-</v>
      </c>
      <c r="BM13" s="258" t="str">
        <f t="shared" si="17"/>
        <v>-</v>
      </c>
      <c r="BN13" s="292"/>
      <c r="BO13" s="292"/>
    </row>
    <row r="14" spans="1:73" s="93" customFormat="1" ht="26.25" thickBot="1" x14ac:dyDescent="0.3">
      <c r="A14" s="108">
        <f t="shared" si="19"/>
        <v>6</v>
      </c>
      <c r="B14" s="109" t="s">
        <v>10</v>
      </c>
      <c r="C14" s="109" t="s">
        <v>4</v>
      </c>
      <c r="D14" s="251" t="s">
        <v>51</v>
      </c>
      <c r="E14" s="109">
        <v>142710</v>
      </c>
      <c r="F14" s="109" t="s">
        <v>57</v>
      </c>
      <c r="G14" s="109" t="s">
        <v>61</v>
      </c>
      <c r="H14" s="110">
        <v>369658.85</v>
      </c>
      <c r="I14" s="110">
        <v>649334.05000000005</v>
      </c>
      <c r="J14" s="110">
        <v>369552.55</v>
      </c>
      <c r="K14" s="110">
        <v>649326.13</v>
      </c>
      <c r="L14" s="111" t="s">
        <v>56</v>
      </c>
      <c r="M14" s="111" t="s">
        <v>57</v>
      </c>
      <c r="N14" s="109" t="s">
        <v>10</v>
      </c>
      <c r="O14" s="109" t="s">
        <v>10</v>
      </c>
      <c r="P14" s="109" t="s">
        <v>10</v>
      </c>
      <c r="Q14" s="109" t="s">
        <v>10</v>
      </c>
      <c r="R14" s="109" t="s">
        <v>10</v>
      </c>
      <c r="S14" s="109" t="s">
        <v>10</v>
      </c>
      <c r="T14" s="111" t="s">
        <v>9</v>
      </c>
      <c r="U14" s="117" t="s">
        <v>270</v>
      </c>
      <c r="V14" s="320" t="s">
        <v>269</v>
      </c>
      <c r="W14" s="383"/>
      <c r="X14" s="92">
        <v>43011</v>
      </c>
      <c r="Y14" s="51">
        <v>0.29166666666666669</v>
      </c>
      <c r="Z14" s="92">
        <v>43012</v>
      </c>
      <c r="AA14" s="51">
        <v>0.66666666666666663</v>
      </c>
      <c r="AB14" s="109" t="s">
        <v>59</v>
      </c>
      <c r="AC14" s="113" t="s">
        <v>62</v>
      </c>
      <c r="AD14" s="142"/>
      <c r="AE14" s="143"/>
      <c r="AF14" s="144"/>
      <c r="AG14" s="145"/>
      <c r="AH14" s="239">
        <f t="shared" si="18"/>
        <v>0</v>
      </c>
      <c r="AI14" s="147">
        <v>43010</v>
      </c>
      <c r="AJ14" s="143">
        <v>0.73055555555555562</v>
      </c>
      <c r="AK14" s="148"/>
      <c r="AL14" s="149"/>
      <c r="AM14" s="146" t="s">
        <v>85</v>
      </c>
      <c r="AN14" s="192" t="s">
        <v>242</v>
      </c>
      <c r="AO14" s="217"/>
      <c r="AP14" s="227"/>
      <c r="AQ14" s="38"/>
      <c r="AR14" s="259" t="str">
        <f t="shared" si="0"/>
        <v/>
      </c>
      <c r="AS14" s="258" t="str">
        <f t="shared" si="1"/>
        <v/>
      </c>
      <c r="AT14" s="258" t="str">
        <f t="shared" si="2"/>
        <v/>
      </c>
      <c r="AU14" s="259" t="str">
        <f t="shared" si="3"/>
        <v/>
      </c>
      <c r="AV14" s="258" t="str">
        <f t="shared" si="4"/>
        <v/>
      </c>
      <c r="AW14" s="258" t="str">
        <f t="shared" si="5"/>
        <v/>
      </c>
      <c r="AX14" s="259" t="str">
        <f t="shared" si="6"/>
        <v/>
      </c>
      <c r="AY14" s="258" t="str">
        <f t="shared" si="7"/>
        <v/>
      </c>
      <c r="AZ14" s="258" t="str">
        <f t="shared" si="8"/>
        <v/>
      </c>
      <c r="BA14" s="258"/>
      <c r="BB14" s="258"/>
      <c r="BC14" s="258"/>
      <c r="BD14" s="258"/>
      <c r="BE14" s="261" t="str">
        <f t="shared" si="9"/>
        <v>Nu a fost afectat partenerul adiacent</v>
      </c>
      <c r="BF14" s="258" t="str">
        <f t="shared" si="10"/>
        <v>-</v>
      </c>
      <c r="BG14" s="262" t="str">
        <f t="shared" si="11"/>
        <v>-</v>
      </c>
      <c r="BH14" s="259" t="str">
        <f t="shared" si="12"/>
        <v>Nu a fost afectat partenerul adiacent</v>
      </c>
      <c r="BI14" s="258" t="str">
        <f t="shared" si="13"/>
        <v>-</v>
      </c>
      <c r="BJ14" s="258" t="str">
        <f t="shared" si="14"/>
        <v>-</v>
      </c>
      <c r="BK14" s="259" t="str">
        <f t="shared" si="15"/>
        <v>Nu a fost afectat UR</v>
      </c>
      <c r="BL14" s="258" t="str">
        <f t="shared" si="16"/>
        <v>-</v>
      </c>
      <c r="BM14" s="258" t="str">
        <f t="shared" si="17"/>
        <v>-</v>
      </c>
      <c r="BN14" s="292"/>
      <c r="BO14" s="292"/>
    </row>
    <row r="15" spans="1:73" s="97" customFormat="1" ht="102.75" thickBot="1" x14ac:dyDescent="0.3">
      <c r="A15" s="4">
        <f t="shared" si="19"/>
        <v>7</v>
      </c>
      <c r="B15" s="5" t="s">
        <v>4</v>
      </c>
      <c r="C15" s="5" t="s">
        <v>10</v>
      </c>
      <c r="D15" s="6" t="s">
        <v>63</v>
      </c>
      <c r="E15" s="5">
        <v>40198</v>
      </c>
      <c r="F15" s="5" t="s">
        <v>66</v>
      </c>
      <c r="G15" s="5" t="s">
        <v>66</v>
      </c>
      <c r="H15" s="62">
        <v>545998.22</v>
      </c>
      <c r="I15" s="62">
        <v>463646.55</v>
      </c>
      <c r="J15" s="62">
        <v>545998.22</v>
      </c>
      <c r="K15" s="62">
        <v>463646.55</v>
      </c>
      <c r="L15" s="5" t="s">
        <v>10</v>
      </c>
      <c r="M15" s="5" t="s">
        <v>10</v>
      </c>
      <c r="N15" s="5" t="s">
        <v>64</v>
      </c>
      <c r="O15" s="5" t="s">
        <v>65</v>
      </c>
      <c r="P15" s="5" t="s">
        <v>10</v>
      </c>
      <c r="Q15" s="5" t="s">
        <v>10</v>
      </c>
      <c r="R15" s="5" t="s">
        <v>10</v>
      </c>
      <c r="S15" s="5" t="s">
        <v>10</v>
      </c>
      <c r="T15" s="5" t="s">
        <v>9</v>
      </c>
      <c r="U15" s="61" t="s">
        <v>271</v>
      </c>
      <c r="V15" s="317" t="s">
        <v>272</v>
      </c>
      <c r="W15" s="96" t="s">
        <v>10</v>
      </c>
      <c r="X15" s="8">
        <v>42982</v>
      </c>
      <c r="Y15" s="9">
        <v>0.41666666666666669</v>
      </c>
      <c r="Z15" s="8">
        <v>43010</v>
      </c>
      <c r="AA15" s="9">
        <v>0.41666666666666669</v>
      </c>
      <c r="AB15" s="5" t="s">
        <v>66</v>
      </c>
      <c r="AC15" s="10" t="s">
        <v>62</v>
      </c>
      <c r="AD15" s="118">
        <v>42982</v>
      </c>
      <c r="AE15" s="119">
        <v>0.41666666666666669</v>
      </c>
      <c r="AF15" s="120">
        <v>43010</v>
      </c>
      <c r="AG15" s="121">
        <v>0.41666666666666669</v>
      </c>
      <c r="AH15" s="236">
        <f t="shared" si="18"/>
        <v>17</v>
      </c>
      <c r="AI15" s="150" t="s">
        <v>112</v>
      </c>
      <c r="AJ15" s="151" t="s">
        <v>111</v>
      </c>
      <c r="AK15" s="124">
        <v>42954</v>
      </c>
      <c r="AL15" s="121">
        <v>0.44236111111111115</v>
      </c>
      <c r="AM15" s="122" t="s">
        <v>84</v>
      </c>
      <c r="AN15" s="200" t="s">
        <v>242</v>
      </c>
      <c r="AO15" s="218"/>
      <c r="AP15" s="228"/>
      <c r="AQ15" s="5"/>
      <c r="AR15" s="260" t="str">
        <f t="shared" si="0"/>
        <v>Nu a fost afectat PM/SM</v>
      </c>
      <c r="AS15" s="3" t="str">
        <f t="shared" si="1"/>
        <v>-</v>
      </c>
      <c r="AT15" s="3" t="str">
        <f t="shared" si="2"/>
        <v>-</v>
      </c>
      <c r="AU15" s="260" t="str">
        <f t="shared" si="3"/>
        <v>Nu a fost afectat PM/SM</v>
      </c>
      <c r="AV15" s="3" t="str">
        <f t="shared" si="4"/>
        <v>-</v>
      </c>
      <c r="AW15" s="3" t="str">
        <f t="shared" si="5"/>
        <v>-</v>
      </c>
      <c r="AX15" s="260" t="str">
        <f t="shared" si="6"/>
        <v>Nu a fost afectat PM/SM</v>
      </c>
      <c r="AY15" s="3" t="str">
        <f t="shared" si="7"/>
        <v>-</v>
      </c>
      <c r="AZ15" s="3" t="str">
        <f t="shared" si="8"/>
        <v>-</v>
      </c>
      <c r="BA15" s="3"/>
      <c r="BB15" s="3"/>
      <c r="BC15" s="3"/>
      <c r="BD15" s="3"/>
      <c r="BE15" s="260" t="str">
        <f t="shared" si="9"/>
        <v/>
      </c>
      <c r="BF15" s="3" t="str">
        <f t="shared" si="10"/>
        <v/>
      </c>
      <c r="BG15" s="3" t="str">
        <f t="shared" si="11"/>
        <v/>
      </c>
      <c r="BH15" s="260" t="str">
        <f t="shared" si="12"/>
        <v/>
      </c>
      <c r="BI15" s="3" t="str">
        <f t="shared" si="13"/>
        <v/>
      </c>
      <c r="BJ15" s="3" t="str">
        <f t="shared" si="14"/>
        <v/>
      </c>
      <c r="BK15" s="260" t="str">
        <f t="shared" si="15"/>
        <v/>
      </c>
      <c r="BL15" s="3" t="str">
        <f t="shared" si="16"/>
        <v/>
      </c>
      <c r="BM15" s="3" t="str">
        <f t="shared" si="17"/>
        <v/>
      </c>
      <c r="BN15" s="314"/>
      <c r="BO15" s="314"/>
    </row>
    <row r="16" spans="1:73" s="115" customFormat="1" ht="25.5" x14ac:dyDescent="0.25">
      <c r="A16" s="17">
        <f t="shared" si="19"/>
        <v>8</v>
      </c>
      <c r="B16" s="20" t="s">
        <v>4</v>
      </c>
      <c r="C16" s="20" t="s">
        <v>10</v>
      </c>
      <c r="D16" s="82" t="s">
        <v>67</v>
      </c>
      <c r="E16" s="18">
        <v>104225</v>
      </c>
      <c r="F16" s="18" t="s">
        <v>78</v>
      </c>
      <c r="G16" s="18" t="s">
        <v>73</v>
      </c>
      <c r="H16" s="13">
        <v>543749.42000000004</v>
      </c>
      <c r="I16" s="13">
        <v>321212.49</v>
      </c>
      <c r="J16" s="77">
        <v>543275.22172774305</v>
      </c>
      <c r="K16" s="77">
        <v>310036.73</v>
      </c>
      <c r="L16" s="18" t="s">
        <v>10</v>
      </c>
      <c r="M16" s="18" t="s">
        <v>10</v>
      </c>
      <c r="N16" s="18" t="s">
        <v>68</v>
      </c>
      <c r="O16" s="18" t="s">
        <v>69</v>
      </c>
      <c r="P16" s="18" t="s">
        <v>10</v>
      </c>
      <c r="Q16" s="18" t="s">
        <v>10</v>
      </c>
      <c r="R16" s="18" t="s">
        <v>10</v>
      </c>
      <c r="S16" s="18" t="s">
        <v>10</v>
      </c>
      <c r="T16" s="18" t="s">
        <v>9</v>
      </c>
      <c r="U16" s="82" t="s">
        <v>273</v>
      </c>
      <c r="V16" s="318" t="s">
        <v>74</v>
      </c>
      <c r="W16" s="99" t="s">
        <v>10</v>
      </c>
      <c r="X16" s="21">
        <v>43012</v>
      </c>
      <c r="Y16" s="22">
        <v>0.33333333333333331</v>
      </c>
      <c r="Z16" s="21">
        <v>43012</v>
      </c>
      <c r="AA16" s="22">
        <v>0.83333333333333337</v>
      </c>
      <c r="AB16" s="18" t="s">
        <v>22</v>
      </c>
      <c r="AC16" s="23" t="s">
        <v>62</v>
      </c>
      <c r="AD16" s="126"/>
      <c r="AE16" s="127"/>
      <c r="AF16" s="128"/>
      <c r="AG16" s="129"/>
      <c r="AH16" s="237">
        <f t="shared" si="18"/>
        <v>0</v>
      </c>
      <c r="AI16" s="131">
        <v>43007</v>
      </c>
      <c r="AJ16" s="132">
        <v>0.3576388888888889</v>
      </c>
      <c r="AK16" s="133">
        <v>43001</v>
      </c>
      <c r="AL16" s="134">
        <v>0.4375</v>
      </c>
      <c r="AM16" s="130" t="s">
        <v>87</v>
      </c>
      <c r="AN16" s="183" t="s">
        <v>242</v>
      </c>
      <c r="AO16" s="215"/>
      <c r="AP16" s="225"/>
      <c r="AQ16" s="12"/>
      <c r="AR16" s="257" t="str">
        <f t="shared" si="0"/>
        <v>Nu a fost afectat PM/SM</v>
      </c>
      <c r="AS16" s="107" t="str">
        <f t="shared" si="1"/>
        <v>-</v>
      </c>
      <c r="AT16" s="107" t="str">
        <f t="shared" si="2"/>
        <v>-</v>
      </c>
      <c r="AU16" s="257" t="str">
        <f t="shared" si="3"/>
        <v>Nu a fost afectat PM/SM</v>
      </c>
      <c r="AV16" s="107" t="str">
        <f t="shared" si="4"/>
        <v>-</v>
      </c>
      <c r="AW16" s="107" t="str">
        <f t="shared" si="5"/>
        <v>-</v>
      </c>
      <c r="AX16" s="257" t="str">
        <f t="shared" si="6"/>
        <v>Nu a fost afectat PM/SM</v>
      </c>
      <c r="AY16" s="107" t="str">
        <f t="shared" si="7"/>
        <v>-</v>
      </c>
      <c r="AZ16" s="107" t="str">
        <f t="shared" si="8"/>
        <v>-</v>
      </c>
      <c r="BA16" s="107"/>
      <c r="BB16" s="107"/>
      <c r="BC16" s="107"/>
      <c r="BD16" s="107"/>
      <c r="BE16" s="257" t="str">
        <f t="shared" si="9"/>
        <v/>
      </c>
      <c r="BF16" s="107" t="str">
        <f t="shared" si="10"/>
        <v/>
      </c>
      <c r="BG16" s="107" t="str">
        <f t="shared" si="11"/>
        <v/>
      </c>
      <c r="BH16" s="257" t="str">
        <f t="shared" si="12"/>
        <v/>
      </c>
      <c r="BI16" s="107" t="str">
        <f t="shared" si="13"/>
        <v/>
      </c>
      <c r="BJ16" s="107" t="str">
        <f t="shared" si="14"/>
        <v/>
      </c>
      <c r="BK16" s="257" t="str">
        <f t="shared" si="15"/>
        <v/>
      </c>
      <c r="BL16" s="107" t="str">
        <f t="shared" si="16"/>
        <v/>
      </c>
      <c r="BM16" s="107" t="str">
        <f t="shared" si="17"/>
        <v/>
      </c>
      <c r="BN16" s="287"/>
      <c r="BO16" s="287"/>
    </row>
    <row r="17" spans="1:67" s="93" customFormat="1" ht="39" thickBot="1" x14ac:dyDescent="0.3">
      <c r="A17" s="108">
        <f t="shared" si="19"/>
        <v>9</v>
      </c>
      <c r="B17" s="112" t="s">
        <v>4</v>
      </c>
      <c r="C17" s="112" t="s">
        <v>10</v>
      </c>
      <c r="D17" s="117" t="s">
        <v>67</v>
      </c>
      <c r="E17" s="109">
        <v>151905</v>
      </c>
      <c r="F17" s="109" t="s">
        <v>71</v>
      </c>
      <c r="G17" s="109" t="s">
        <v>77</v>
      </c>
      <c r="H17" s="110">
        <v>543749.42000000004</v>
      </c>
      <c r="I17" s="110">
        <v>321212.49</v>
      </c>
      <c r="J17" s="80">
        <v>543275.22172774305</v>
      </c>
      <c r="K17" s="80">
        <v>310036.73</v>
      </c>
      <c r="L17" s="109" t="s">
        <v>10</v>
      </c>
      <c r="M17" s="109" t="s">
        <v>10</v>
      </c>
      <c r="N17" s="109" t="s">
        <v>70</v>
      </c>
      <c r="O17" s="109" t="s">
        <v>71</v>
      </c>
      <c r="P17" s="109" t="s">
        <v>10</v>
      </c>
      <c r="Q17" s="109" t="s">
        <v>10</v>
      </c>
      <c r="R17" s="109" t="s">
        <v>10</v>
      </c>
      <c r="S17" s="109" t="s">
        <v>10</v>
      </c>
      <c r="T17" s="109" t="s">
        <v>9</v>
      </c>
      <c r="U17" s="117" t="s">
        <v>274</v>
      </c>
      <c r="V17" s="320" t="s">
        <v>275</v>
      </c>
      <c r="W17" s="114" t="s">
        <v>10</v>
      </c>
      <c r="X17" s="92">
        <v>43012</v>
      </c>
      <c r="Y17" s="51">
        <v>0.33333333333333331</v>
      </c>
      <c r="Z17" s="92">
        <v>43012</v>
      </c>
      <c r="AA17" s="51">
        <v>0.83333333333333337</v>
      </c>
      <c r="AB17" s="109" t="s">
        <v>22</v>
      </c>
      <c r="AC17" s="113" t="s">
        <v>62</v>
      </c>
      <c r="AD17" s="152">
        <v>43012</v>
      </c>
      <c r="AE17" s="153">
        <v>0.33333333333333331</v>
      </c>
      <c r="AF17" s="154">
        <v>43012</v>
      </c>
      <c r="AG17" s="149">
        <v>0.81874999999999998</v>
      </c>
      <c r="AH17" s="239">
        <f t="shared" si="18"/>
        <v>6</v>
      </c>
      <c r="AI17" s="152">
        <v>43007</v>
      </c>
      <c r="AJ17" s="153">
        <v>0.3576388888888889</v>
      </c>
      <c r="AK17" s="148">
        <v>43003</v>
      </c>
      <c r="AL17" s="149">
        <v>0.40486111111111112</v>
      </c>
      <c r="AM17" s="146" t="s">
        <v>87</v>
      </c>
      <c r="AN17" s="192" t="s">
        <v>247</v>
      </c>
      <c r="AO17" s="217"/>
      <c r="AP17" s="227"/>
      <c r="AQ17" s="38"/>
      <c r="AR17" s="259">
        <f t="shared" si="0"/>
        <v>-214.28333333332557</v>
      </c>
      <c r="AS17" s="258">
        <f t="shared" si="1"/>
        <v>1</v>
      </c>
      <c r="AT17" s="262">
        <f t="shared" si="2"/>
        <v>1</v>
      </c>
      <c r="AU17" s="259">
        <f t="shared" si="3"/>
        <v>-119.41666666668607</v>
      </c>
      <c r="AV17" s="258">
        <f t="shared" si="4"/>
        <v>5</v>
      </c>
      <c r="AW17" s="258">
        <f t="shared" si="5"/>
        <v>5</v>
      </c>
      <c r="AX17" s="259">
        <f t="shared" si="6"/>
        <v>11.649999999906868</v>
      </c>
      <c r="AY17" s="258">
        <f t="shared" si="7"/>
        <v>0</v>
      </c>
      <c r="AZ17" s="258">
        <f t="shared" si="8"/>
        <v>0</v>
      </c>
      <c r="BA17" s="258"/>
      <c r="BB17" s="258"/>
      <c r="BC17" s="258"/>
      <c r="BD17" s="258"/>
      <c r="BE17" s="259" t="str">
        <f t="shared" si="9"/>
        <v/>
      </c>
      <c r="BF17" s="258" t="str">
        <f t="shared" si="10"/>
        <v/>
      </c>
      <c r="BG17" s="258" t="str">
        <f t="shared" si="11"/>
        <v/>
      </c>
      <c r="BH17" s="259" t="str">
        <f t="shared" si="12"/>
        <v/>
      </c>
      <c r="BI17" s="258" t="str">
        <f t="shared" si="13"/>
        <v/>
      </c>
      <c r="BJ17" s="258" t="str">
        <f t="shared" si="14"/>
        <v/>
      </c>
      <c r="BK17" s="259" t="str">
        <f t="shared" si="15"/>
        <v/>
      </c>
      <c r="BL17" s="258" t="str">
        <f t="shared" si="16"/>
        <v/>
      </c>
      <c r="BM17" s="258" t="str">
        <f t="shared" si="17"/>
        <v/>
      </c>
      <c r="BN17" s="292"/>
      <c r="BO17" s="292"/>
    </row>
    <row r="18" spans="1:67" s="97" customFormat="1" ht="77.25" thickBot="1" x14ac:dyDescent="0.3">
      <c r="A18" s="4">
        <f t="shared" si="19"/>
        <v>10</v>
      </c>
      <c r="B18" s="5" t="s">
        <v>4</v>
      </c>
      <c r="C18" s="5" t="s">
        <v>10</v>
      </c>
      <c r="D18" s="6" t="s">
        <v>110</v>
      </c>
      <c r="E18" s="5">
        <v>100521</v>
      </c>
      <c r="F18" s="5" t="s">
        <v>73</v>
      </c>
      <c r="G18" s="5" t="s">
        <v>73</v>
      </c>
      <c r="H18" s="62">
        <v>580171.38</v>
      </c>
      <c r="I18" s="62">
        <v>269491.87</v>
      </c>
      <c r="J18" s="62">
        <v>580171.38</v>
      </c>
      <c r="K18" s="62">
        <v>269491.87</v>
      </c>
      <c r="L18" s="5" t="s">
        <v>10</v>
      </c>
      <c r="M18" s="5" t="s">
        <v>10</v>
      </c>
      <c r="N18" s="5" t="s">
        <v>72</v>
      </c>
      <c r="O18" s="5" t="s">
        <v>73</v>
      </c>
      <c r="P18" s="5" t="s">
        <v>10</v>
      </c>
      <c r="Q18" s="5" t="s">
        <v>10</v>
      </c>
      <c r="R18" s="5" t="s">
        <v>10</v>
      </c>
      <c r="S18" s="5" t="s">
        <v>10</v>
      </c>
      <c r="T18" s="5" t="s">
        <v>9</v>
      </c>
      <c r="U18" s="61" t="s">
        <v>276</v>
      </c>
      <c r="V18" s="317" t="s">
        <v>277</v>
      </c>
      <c r="W18" s="96" t="s">
        <v>10</v>
      </c>
      <c r="X18" s="8">
        <v>43013</v>
      </c>
      <c r="Y18" s="9">
        <v>0.29166666666666669</v>
      </c>
      <c r="Z18" s="8">
        <v>43013</v>
      </c>
      <c r="AA18" s="9">
        <v>0.79166666666666663</v>
      </c>
      <c r="AB18" s="5" t="s">
        <v>22</v>
      </c>
      <c r="AC18" s="10" t="s">
        <v>62</v>
      </c>
      <c r="AD18" s="118">
        <v>43013</v>
      </c>
      <c r="AE18" s="119">
        <v>0.3</v>
      </c>
      <c r="AF18" s="120">
        <v>43013</v>
      </c>
      <c r="AG18" s="121">
        <v>0.66666666666666663</v>
      </c>
      <c r="AH18" s="236">
        <f t="shared" si="18"/>
        <v>12</v>
      </c>
      <c r="AI18" s="123">
        <v>43007</v>
      </c>
      <c r="AJ18" s="119">
        <v>0.3576388888888889</v>
      </c>
      <c r="AK18" s="124">
        <v>43003</v>
      </c>
      <c r="AL18" s="121"/>
      <c r="AM18" s="122" t="s">
        <v>90</v>
      </c>
      <c r="AN18" s="200" t="s">
        <v>247</v>
      </c>
      <c r="AO18" s="214"/>
      <c r="AP18" s="226"/>
      <c r="AQ18" s="5"/>
      <c r="AR18" s="260">
        <f t="shared" si="0"/>
        <v>-247.20000000006985</v>
      </c>
      <c r="AS18" s="3">
        <f t="shared" si="1"/>
        <v>1</v>
      </c>
      <c r="AT18" s="3">
        <f t="shared" si="2"/>
        <v>1</v>
      </c>
      <c r="AU18" s="260">
        <f t="shared" si="3"/>
        <v>-142.61666666669771</v>
      </c>
      <c r="AV18" s="3">
        <f t="shared" si="4"/>
        <v>11</v>
      </c>
      <c r="AW18" s="3">
        <f t="shared" si="5"/>
        <v>11</v>
      </c>
      <c r="AX18" s="260">
        <f t="shared" si="6"/>
        <v>8.7999999998719431</v>
      </c>
      <c r="AY18" s="3">
        <f t="shared" si="7"/>
        <v>0</v>
      </c>
      <c r="AZ18" s="3">
        <f t="shared" si="8"/>
        <v>0</v>
      </c>
      <c r="BA18" s="3"/>
      <c r="BB18" s="3"/>
      <c r="BC18" s="3"/>
      <c r="BD18" s="3"/>
      <c r="BE18" s="260" t="str">
        <f t="shared" si="9"/>
        <v/>
      </c>
      <c r="BF18" s="3" t="str">
        <f t="shared" si="10"/>
        <v/>
      </c>
      <c r="BG18" s="3" t="str">
        <f t="shared" si="11"/>
        <v/>
      </c>
      <c r="BH18" s="260" t="str">
        <f t="shared" si="12"/>
        <v/>
      </c>
      <c r="BI18" s="3" t="str">
        <f t="shared" si="13"/>
        <v/>
      </c>
      <c r="BJ18" s="3" t="str">
        <f t="shared" si="14"/>
        <v/>
      </c>
      <c r="BK18" s="260" t="str">
        <f t="shared" si="15"/>
        <v/>
      </c>
      <c r="BL18" s="3" t="str">
        <f t="shared" si="16"/>
        <v/>
      </c>
      <c r="BM18" s="3" t="str">
        <f t="shared" si="17"/>
        <v/>
      </c>
      <c r="BN18" s="314"/>
      <c r="BO18" s="314"/>
    </row>
    <row r="19" spans="1:67" s="97" customFormat="1" ht="13.5" thickBot="1" x14ac:dyDescent="0.3">
      <c r="A19" s="4">
        <f t="shared" si="19"/>
        <v>11</v>
      </c>
      <c r="B19" s="5" t="s">
        <v>4</v>
      </c>
      <c r="C19" s="5" t="s">
        <v>10</v>
      </c>
      <c r="D19" s="6" t="s">
        <v>109</v>
      </c>
      <c r="E19" s="5">
        <v>144152</v>
      </c>
      <c r="F19" s="5" t="s">
        <v>76</v>
      </c>
      <c r="G19" s="5" t="s">
        <v>13</v>
      </c>
      <c r="H19" s="62">
        <v>445143.62</v>
      </c>
      <c r="I19" s="62">
        <v>521596.53</v>
      </c>
      <c r="J19" s="62">
        <v>445143.62</v>
      </c>
      <c r="K19" s="62">
        <v>521596.53</v>
      </c>
      <c r="L19" s="5" t="s">
        <v>10</v>
      </c>
      <c r="M19" s="5" t="s">
        <v>10</v>
      </c>
      <c r="N19" s="5" t="s">
        <v>75</v>
      </c>
      <c r="O19" s="5" t="s">
        <v>76</v>
      </c>
      <c r="P19" s="5" t="s">
        <v>10</v>
      </c>
      <c r="Q19" s="5" t="s">
        <v>10</v>
      </c>
      <c r="R19" s="5" t="s">
        <v>10</v>
      </c>
      <c r="S19" s="5" t="s">
        <v>10</v>
      </c>
      <c r="T19" s="5" t="s">
        <v>9</v>
      </c>
      <c r="U19" s="61" t="s">
        <v>264</v>
      </c>
      <c r="V19" s="317" t="s">
        <v>216</v>
      </c>
      <c r="W19" s="96" t="s">
        <v>10</v>
      </c>
      <c r="X19" s="8">
        <v>43013</v>
      </c>
      <c r="Y19" s="9">
        <v>0.375</v>
      </c>
      <c r="Z19" s="8">
        <v>43013</v>
      </c>
      <c r="AA19" s="9">
        <v>0.75</v>
      </c>
      <c r="AB19" s="5" t="s">
        <v>15</v>
      </c>
      <c r="AC19" s="10" t="s">
        <v>62</v>
      </c>
      <c r="AD19" s="118">
        <v>43013</v>
      </c>
      <c r="AE19" s="119">
        <v>0.375</v>
      </c>
      <c r="AF19" s="120">
        <v>43013</v>
      </c>
      <c r="AG19" s="121">
        <v>0.75</v>
      </c>
      <c r="AH19" s="236">
        <f t="shared" si="18"/>
        <v>2</v>
      </c>
      <c r="AI19" s="123">
        <v>43013</v>
      </c>
      <c r="AJ19" s="119">
        <v>0.3659722222222222</v>
      </c>
      <c r="AK19" s="124">
        <v>43010</v>
      </c>
      <c r="AL19" s="121"/>
      <c r="AM19" s="122" t="s">
        <v>89</v>
      </c>
      <c r="AN19" s="200" t="s">
        <v>247</v>
      </c>
      <c r="AO19" s="214"/>
      <c r="AP19" s="226"/>
      <c r="AQ19" s="5"/>
      <c r="AR19" s="260">
        <f t="shared" si="0"/>
        <v>-81</v>
      </c>
      <c r="AS19" s="3">
        <f t="shared" si="1"/>
        <v>1</v>
      </c>
      <c r="AT19" s="3">
        <f t="shared" si="2"/>
        <v>1</v>
      </c>
      <c r="AU19" s="260">
        <f t="shared" si="3"/>
        <v>-0.21666666667442769</v>
      </c>
      <c r="AV19" s="3">
        <f t="shared" si="4"/>
        <v>1</v>
      </c>
      <c r="AW19" s="3">
        <f t="shared" si="5"/>
        <v>1</v>
      </c>
      <c r="AX19" s="260">
        <f t="shared" si="6"/>
        <v>9</v>
      </c>
      <c r="AY19" s="3">
        <f t="shared" si="7"/>
        <v>0</v>
      </c>
      <c r="AZ19" s="3">
        <f t="shared" si="8"/>
        <v>0</v>
      </c>
      <c r="BA19" s="3"/>
      <c r="BB19" s="3"/>
      <c r="BC19" s="3"/>
      <c r="BD19" s="3"/>
      <c r="BE19" s="260" t="str">
        <f t="shared" si="9"/>
        <v/>
      </c>
      <c r="BF19" s="3" t="str">
        <f t="shared" si="10"/>
        <v/>
      </c>
      <c r="BG19" s="3" t="str">
        <f t="shared" si="11"/>
        <v/>
      </c>
      <c r="BH19" s="260" t="str">
        <f t="shared" si="12"/>
        <v/>
      </c>
      <c r="BI19" s="3" t="str">
        <f t="shared" si="13"/>
        <v/>
      </c>
      <c r="BJ19" s="3" t="str">
        <f t="shared" si="14"/>
        <v/>
      </c>
      <c r="BK19" s="260" t="str">
        <f t="shared" si="15"/>
        <v/>
      </c>
      <c r="BL19" s="3" t="str">
        <f t="shared" si="16"/>
        <v/>
      </c>
      <c r="BM19" s="3" t="str">
        <f t="shared" si="17"/>
        <v/>
      </c>
      <c r="BN19" s="314"/>
      <c r="BO19" s="314"/>
    </row>
    <row r="20" spans="1:67" s="97" customFormat="1" ht="153.75" thickBot="1" x14ac:dyDescent="0.3">
      <c r="A20" s="4">
        <f t="shared" ref="A20:A83" si="20">A19+1</f>
        <v>12</v>
      </c>
      <c r="B20" s="5" t="s">
        <v>4</v>
      </c>
      <c r="C20" s="5" t="s">
        <v>10</v>
      </c>
      <c r="D20" s="6" t="s">
        <v>91</v>
      </c>
      <c r="E20" s="5">
        <v>179409</v>
      </c>
      <c r="F20" s="5" t="s">
        <v>101</v>
      </c>
      <c r="G20" s="5" t="s">
        <v>102</v>
      </c>
      <c r="H20" s="62">
        <v>583339.9</v>
      </c>
      <c r="I20" s="62">
        <v>319846.43</v>
      </c>
      <c r="J20" s="62">
        <v>583339.9</v>
      </c>
      <c r="K20" s="62">
        <v>319846.43</v>
      </c>
      <c r="L20" s="5" t="s">
        <v>10</v>
      </c>
      <c r="M20" s="5" t="s">
        <v>10</v>
      </c>
      <c r="N20" s="5" t="s">
        <v>92</v>
      </c>
      <c r="O20" s="5" t="s">
        <v>93</v>
      </c>
      <c r="P20" s="5" t="s">
        <v>10</v>
      </c>
      <c r="Q20" s="5" t="s">
        <v>10</v>
      </c>
      <c r="R20" s="5" t="s">
        <v>10</v>
      </c>
      <c r="S20" s="5" t="s">
        <v>10</v>
      </c>
      <c r="T20" s="5" t="s">
        <v>9</v>
      </c>
      <c r="U20" s="61" t="s">
        <v>278</v>
      </c>
      <c r="V20" s="317" t="s">
        <v>272</v>
      </c>
      <c r="W20" s="96" t="s">
        <v>10</v>
      </c>
      <c r="X20" s="8">
        <v>43003</v>
      </c>
      <c r="Y20" s="9">
        <v>0.41666666666666669</v>
      </c>
      <c r="Z20" s="8">
        <v>43013</v>
      </c>
      <c r="AA20" s="9">
        <v>0.5</v>
      </c>
      <c r="AB20" s="5" t="s">
        <v>22</v>
      </c>
      <c r="AC20" s="10" t="s">
        <v>62</v>
      </c>
      <c r="AD20" s="118">
        <v>43003</v>
      </c>
      <c r="AE20" s="119">
        <v>0.41666666666666669</v>
      </c>
      <c r="AF20" s="120">
        <v>43013</v>
      </c>
      <c r="AG20" s="121">
        <v>0.47083333333333338</v>
      </c>
      <c r="AH20" s="236">
        <f t="shared" si="18"/>
        <v>23</v>
      </c>
      <c r="AI20" s="123">
        <v>43000</v>
      </c>
      <c r="AJ20" s="119">
        <v>0.70347222222222217</v>
      </c>
      <c r="AK20" s="124">
        <v>42998</v>
      </c>
      <c r="AL20" s="121">
        <v>0.38958333333333334</v>
      </c>
      <c r="AM20" s="122" t="s">
        <v>94</v>
      </c>
      <c r="AN20" s="200" t="s">
        <v>242</v>
      </c>
      <c r="AO20" s="214"/>
      <c r="AP20" s="226"/>
      <c r="AQ20" s="5"/>
      <c r="AR20" s="260" t="str">
        <f t="shared" si="0"/>
        <v>Nu a fost afectat PM/SM</v>
      </c>
      <c r="AS20" s="3" t="str">
        <f t="shared" si="1"/>
        <v>-</v>
      </c>
      <c r="AT20" s="3" t="str">
        <f t="shared" si="2"/>
        <v>-</v>
      </c>
      <c r="AU20" s="260" t="str">
        <f t="shared" si="3"/>
        <v>Nu a fost afectat PM/SM</v>
      </c>
      <c r="AV20" s="3" t="str">
        <f t="shared" si="4"/>
        <v>-</v>
      </c>
      <c r="AW20" s="3" t="str">
        <f t="shared" si="5"/>
        <v>-</v>
      </c>
      <c r="AX20" s="260" t="str">
        <f t="shared" si="6"/>
        <v>Nu a fost afectat PM/SM</v>
      </c>
      <c r="AY20" s="3" t="str">
        <f t="shared" si="7"/>
        <v>-</v>
      </c>
      <c r="AZ20" s="3" t="str">
        <f t="shared" si="8"/>
        <v>-</v>
      </c>
      <c r="BA20" s="3"/>
      <c r="BB20" s="3"/>
      <c r="BC20" s="3"/>
      <c r="BD20" s="3"/>
      <c r="BE20" s="260" t="str">
        <f t="shared" si="9"/>
        <v/>
      </c>
      <c r="BF20" s="3" t="str">
        <f t="shared" si="10"/>
        <v/>
      </c>
      <c r="BG20" s="3" t="str">
        <f t="shared" si="11"/>
        <v/>
      </c>
      <c r="BH20" s="260" t="str">
        <f t="shared" si="12"/>
        <v/>
      </c>
      <c r="BI20" s="3" t="str">
        <f t="shared" si="13"/>
        <v/>
      </c>
      <c r="BJ20" s="3" t="str">
        <f t="shared" si="14"/>
        <v/>
      </c>
      <c r="BK20" s="260" t="str">
        <f t="shared" si="15"/>
        <v/>
      </c>
      <c r="BL20" s="3" t="str">
        <f t="shared" si="16"/>
        <v/>
      </c>
      <c r="BM20" s="3" t="str">
        <f t="shared" si="17"/>
        <v/>
      </c>
      <c r="BN20" s="314"/>
      <c r="BO20" s="314"/>
    </row>
    <row r="21" spans="1:67" s="115" customFormat="1" ht="115.5" thickBot="1" x14ac:dyDescent="0.3">
      <c r="A21" s="11">
        <f t="shared" si="20"/>
        <v>13</v>
      </c>
      <c r="B21" s="12" t="s">
        <v>4</v>
      </c>
      <c r="C21" s="12" t="s">
        <v>10</v>
      </c>
      <c r="D21" s="90" t="s">
        <v>95</v>
      </c>
      <c r="E21" s="12">
        <v>75267</v>
      </c>
      <c r="F21" s="12" t="s">
        <v>97</v>
      </c>
      <c r="G21" s="12" t="s">
        <v>103</v>
      </c>
      <c r="H21" s="13">
        <v>688535.03</v>
      </c>
      <c r="I21" s="13">
        <v>495715.6</v>
      </c>
      <c r="J21" s="13">
        <v>688535.67</v>
      </c>
      <c r="K21" s="13">
        <v>495718.75</v>
      </c>
      <c r="L21" s="12" t="s">
        <v>10</v>
      </c>
      <c r="M21" s="12" t="s">
        <v>10</v>
      </c>
      <c r="N21" s="12" t="s">
        <v>10</v>
      </c>
      <c r="O21" s="12" t="s">
        <v>10</v>
      </c>
      <c r="P21" s="12" t="s">
        <v>10</v>
      </c>
      <c r="Q21" s="12" t="s">
        <v>10</v>
      </c>
      <c r="R21" s="12" t="s">
        <v>96</v>
      </c>
      <c r="S21" s="12" t="s">
        <v>97</v>
      </c>
      <c r="T21" s="12" t="s">
        <v>98</v>
      </c>
      <c r="U21" s="90" t="s">
        <v>279</v>
      </c>
      <c r="V21" s="316" t="s">
        <v>74</v>
      </c>
      <c r="W21" s="101" t="s">
        <v>10</v>
      </c>
      <c r="X21" s="14">
        <v>43014</v>
      </c>
      <c r="Y21" s="15">
        <v>0.45833333333333331</v>
      </c>
      <c r="Z21" s="14">
        <v>43014</v>
      </c>
      <c r="AA21" s="15">
        <v>0.5</v>
      </c>
      <c r="AB21" s="12" t="s">
        <v>99</v>
      </c>
      <c r="AC21" s="16" t="s">
        <v>62</v>
      </c>
      <c r="AD21" s="155">
        <v>43014</v>
      </c>
      <c r="AE21" s="127">
        <v>0.43055555555555558</v>
      </c>
      <c r="AF21" s="156">
        <v>43014</v>
      </c>
      <c r="AG21" s="129">
        <v>0.44444444444444442</v>
      </c>
      <c r="AH21" s="240">
        <f t="shared" si="18"/>
        <v>20</v>
      </c>
      <c r="AI21" s="158">
        <v>43013</v>
      </c>
      <c r="AJ21" s="127">
        <v>0.72152777777777777</v>
      </c>
      <c r="AK21" s="159">
        <v>43012</v>
      </c>
      <c r="AL21" s="129">
        <v>0.40486111111111112</v>
      </c>
      <c r="AM21" s="157" t="s">
        <v>100</v>
      </c>
      <c r="AN21" s="234" t="s">
        <v>247</v>
      </c>
      <c r="AO21" s="219"/>
      <c r="AP21" s="225"/>
      <c r="AQ21" s="12"/>
      <c r="AR21" s="257">
        <f t="shared" si="0"/>
        <v>-48.616666666581295</v>
      </c>
      <c r="AS21" s="107">
        <f t="shared" si="1"/>
        <v>1</v>
      </c>
      <c r="AT21" s="107">
        <f t="shared" si="2"/>
        <v>1</v>
      </c>
      <c r="AU21" s="257">
        <f t="shared" si="3"/>
        <v>-17.016666666604578</v>
      </c>
      <c r="AV21" s="107">
        <f t="shared" si="4"/>
        <v>19</v>
      </c>
      <c r="AW21" s="107">
        <f t="shared" si="5"/>
        <v>19</v>
      </c>
      <c r="AX21" s="257">
        <f t="shared" si="6"/>
        <v>0.33333333337213844</v>
      </c>
      <c r="AY21" s="107">
        <f t="shared" si="7"/>
        <v>0</v>
      </c>
      <c r="AZ21" s="107">
        <f t="shared" si="8"/>
        <v>0</v>
      </c>
      <c r="BA21" s="107"/>
      <c r="BB21" s="107"/>
      <c r="BC21" s="107"/>
      <c r="BD21" s="107"/>
      <c r="BE21" s="257" t="str">
        <f t="shared" si="9"/>
        <v/>
      </c>
      <c r="BF21" s="107" t="str">
        <f t="shared" si="10"/>
        <v/>
      </c>
      <c r="BG21" s="107" t="str">
        <f t="shared" si="11"/>
        <v/>
      </c>
      <c r="BH21" s="257" t="str">
        <f t="shared" si="12"/>
        <v/>
      </c>
      <c r="BI21" s="107" t="str">
        <f t="shared" si="13"/>
        <v/>
      </c>
      <c r="BJ21" s="107" t="str">
        <f t="shared" si="14"/>
        <v/>
      </c>
      <c r="BK21" s="257" t="str">
        <f t="shared" si="15"/>
        <v/>
      </c>
      <c r="BL21" s="107" t="str">
        <f t="shared" si="16"/>
        <v/>
      </c>
      <c r="BM21" s="107" t="str">
        <f t="shared" si="17"/>
        <v/>
      </c>
      <c r="BN21" s="287"/>
      <c r="BO21" s="287"/>
    </row>
    <row r="22" spans="1:67" s="115" customFormat="1" ht="51" x14ac:dyDescent="0.25">
      <c r="A22" s="17">
        <f t="shared" si="20"/>
        <v>14</v>
      </c>
      <c r="B22" s="18" t="s">
        <v>10</v>
      </c>
      <c r="C22" s="18" t="s">
        <v>4</v>
      </c>
      <c r="D22" s="84" t="s">
        <v>51</v>
      </c>
      <c r="E22" s="18">
        <v>109265</v>
      </c>
      <c r="F22" s="18" t="s">
        <v>53</v>
      </c>
      <c r="G22" s="18" t="s">
        <v>60</v>
      </c>
      <c r="H22" s="77">
        <v>371312.82</v>
      </c>
      <c r="I22" s="77">
        <v>665034.53</v>
      </c>
      <c r="J22" s="77">
        <v>371420.04</v>
      </c>
      <c r="K22" s="77">
        <v>664986.78</v>
      </c>
      <c r="L22" s="19" t="s">
        <v>52</v>
      </c>
      <c r="M22" s="19" t="s">
        <v>53</v>
      </c>
      <c r="N22" s="18" t="s">
        <v>10</v>
      </c>
      <c r="O22" s="18" t="s">
        <v>10</v>
      </c>
      <c r="P22" s="18" t="s">
        <v>10</v>
      </c>
      <c r="Q22" s="18" t="s">
        <v>10</v>
      </c>
      <c r="R22" s="18" t="s">
        <v>10</v>
      </c>
      <c r="S22" s="18" t="s">
        <v>10</v>
      </c>
      <c r="T22" s="19" t="s">
        <v>9</v>
      </c>
      <c r="U22" s="82" t="s">
        <v>267</v>
      </c>
      <c r="V22" s="318" t="s">
        <v>216</v>
      </c>
      <c r="W22" s="102" t="s">
        <v>58</v>
      </c>
      <c r="X22" s="14">
        <v>43018</v>
      </c>
      <c r="Y22" s="15">
        <v>0.33333333333333331</v>
      </c>
      <c r="Z22" s="14">
        <v>43019</v>
      </c>
      <c r="AA22" s="15">
        <v>0.70833333333333337</v>
      </c>
      <c r="AB22" s="18" t="s">
        <v>59</v>
      </c>
      <c r="AC22" s="23" t="s">
        <v>62</v>
      </c>
      <c r="AD22" s="126"/>
      <c r="AE22" s="127"/>
      <c r="AF22" s="128"/>
      <c r="AG22" s="129"/>
      <c r="AH22" s="237">
        <f t="shared" si="18"/>
        <v>0</v>
      </c>
      <c r="AI22" s="131">
        <v>43018</v>
      </c>
      <c r="AJ22" s="132">
        <v>0.35555555555555557</v>
      </c>
      <c r="AK22" s="133"/>
      <c r="AL22" s="134"/>
      <c r="AM22" s="130" t="s">
        <v>104</v>
      </c>
      <c r="AN22" s="183" t="s">
        <v>242</v>
      </c>
      <c r="AO22" s="215"/>
      <c r="AP22" s="225"/>
      <c r="AQ22" s="12"/>
      <c r="AR22" s="257" t="str">
        <f t="shared" si="0"/>
        <v/>
      </c>
      <c r="AS22" s="107" t="str">
        <f t="shared" si="1"/>
        <v/>
      </c>
      <c r="AT22" s="107" t="str">
        <f t="shared" si="2"/>
        <v/>
      </c>
      <c r="AU22" s="257" t="str">
        <f t="shared" si="3"/>
        <v/>
      </c>
      <c r="AV22" s="107" t="str">
        <f t="shared" si="4"/>
        <v/>
      </c>
      <c r="AW22" s="107" t="str">
        <f t="shared" si="5"/>
        <v/>
      </c>
      <c r="AX22" s="257" t="str">
        <f t="shared" si="6"/>
        <v/>
      </c>
      <c r="AY22" s="107" t="str">
        <f t="shared" si="7"/>
        <v/>
      </c>
      <c r="AZ22" s="107" t="str">
        <f t="shared" si="8"/>
        <v/>
      </c>
      <c r="BA22" s="107"/>
      <c r="BB22" s="107"/>
      <c r="BC22" s="107"/>
      <c r="BD22" s="107"/>
      <c r="BE22" s="257" t="str">
        <f t="shared" si="9"/>
        <v>Nu a fost afectat partenerul adiacent</v>
      </c>
      <c r="BF22" s="107" t="str">
        <f t="shared" si="10"/>
        <v>-</v>
      </c>
      <c r="BG22" s="107" t="str">
        <f t="shared" si="11"/>
        <v>-</v>
      </c>
      <c r="BH22" s="257" t="str">
        <f t="shared" si="12"/>
        <v>Nu a fost afectat partenerul adiacent</v>
      </c>
      <c r="BI22" s="107" t="str">
        <f t="shared" si="13"/>
        <v>-</v>
      </c>
      <c r="BJ22" s="107" t="str">
        <f t="shared" si="14"/>
        <v>-</v>
      </c>
      <c r="BK22" s="257" t="str">
        <f t="shared" si="15"/>
        <v>Nu a fost afectat UR</v>
      </c>
      <c r="BL22" s="107" t="str">
        <f t="shared" si="16"/>
        <v>-</v>
      </c>
      <c r="BM22" s="107" t="str">
        <f t="shared" si="17"/>
        <v>-</v>
      </c>
      <c r="BN22" s="287"/>
      <c r="BO22" s="287"/>
    </row>
    <row r="23" spans="1:67" s="93" customFormat="1" ht="51" x14ac:dyDescent="0.25">
      <c r="A23" s="24">
        <f t="shared" si="20"/>
        <v>15</v>
      </c>
      <c r="B23" s="25" t="s">
        <v>10</v>
      </c>
      <c r="C23" s="25" t="s">
        <v>4</v>
      </c>
      <c r="D23" s="250" t="s">
        <v>51</v>
      </c>
      <c r="E23" s="25">
        <v>140244</v>
      </c>
      <c r="F23" s="25" t="s">
        <v>55</v>
      </c>
      <c r="G23" s="25" t="s">
        <v>61</v>
      </c>
      <c r="H23" s="78">
        <v>369672.11</v>
      </c>
      <c r="I23" s="78">
        <v>658600.05000000005</v>
      </c>
      <c r="J23" s="78">
        <v>370018.54</v>
      </c>
      <c r="K23" s="78">
        <v>658821.16</v>
      </c>
      <c r="L23" s="26" t="s">
        <v>54</v>
      </c>
      <c r="M23" s="26" t="s">
        <v>55</v>
      </c>
      <c r="N23" s="25" t="s">
        <v>10</v>
      </c>
      <c r="O23" s="25" t="s">
        <v>10</v>
      </c>
      <c r="P23" s="25" t="s">
        <v>10</v>
      </c>
      <c r="Q23" s="25" t="s">
        <v>10</v>
      </c>
      <c r="R23" s="25" t="s">
        <v>10</v>
      </c>
      <c r="S23" s="25" t="s">
        <v>10</v>
      </c>
      <c r="T23" s="26" t="s">
        <v>9</v>
      </c>
      <c r="U23" s="91" t="s">
        <v>280</v>
      </c>
      <c r="V23" s="319" t="s">
        <v>269</v>
      </c>
      <c r="W23" s="339" t="s">
        <v>58</v>
      </c>
      <c r="X23" s="28">
        <v>43018</v>
      </c>
      <c r="Y23" s="29">
        <v>0.33333333333333331</v>
      </c>
      <c r="Z23" s="28">
        <v>43019</v>
      </c>
      <c r="AA23" s="29">
        <v>0.70833333333333337</v>
      </c>
      <c r="AB23" s="25" t="s">
        <v>59</v>
      </c>
      <c r="AC23" s="30" t="s">
        <v>62</v>
      </c>
      <c r="AD23" s="135"/>
      <c r="AE23" s="136"/>
      <c r="AF23" s="137"/>
      <c r="AG23" s="138"/>
      <c r="AH23" s="238">
        <f t="shared" si="18"/>
        <v>0</v>
      </c>
      <c r="AI23" s="140">
        <v>43018</v>
      </c>
      <c r="AJ23" s="136">
        <v>0.35555555555555557</v>
      </c>
      <c r="AK23" s="141"/>
      <c r="AL23" s="138"/>
      <c r="AM23" s="139" t="s">
        <v>104</v>
      </c>
      <c r="AN23" s="187" t="s">
        <v>242</v>
      </c>
      <c r="AO23" s="216"/>
      <c r="AP23" s="227"/>
      <c r="AQ23" s="38"/>
      <c r="AR23" s="259" t="str">
        <f t="shared" si="0"/>
        <v/>
      </c>
      <c r="AS23" s="258" t="str">
        <f t="shared" si="1"/>
        <v/>
      </c>
      <c r="AT23" s="258" t="str">
        <f t="shared" si="2"/>
        <v/>
      </c>
      <c r="AU23" s="259" t="str">
        <f t="shared" si="3"/>
        <v/>
      </c>
      <c r="AV23" s="258" t="str">
        <f t="shared" si="4"/>
        <v/>
      </c>
      <c r="AW23" s="258" t="str">
        <f t="shared" si="5"/>
        <v/>
      </c>
      <c r="AX23" s="259" t="str">
        <f t="shared" si="6"/>
        <v/>
      </c>
      <c r="AY23" s="258" t="str">
        <f t="shared" si="7"/>
        <v/>
      </c>
      <c r="AZ23" s="258" t="str">
        <f t="shared" si="8"/>
        <v/>
      </c>
      <c r="BA23" s="258"/>
      <c r="BB23" s="258"/>
      <c r="BC23" s="258"/>
      <c r="BD23" s="258"/>
      <c r="BE23" s="259" t="str">
        <f t="shared" si="9"/>
        <v>Nu a fost afectat partenerul adiacent</v>
      </c>
      <c r="BF23" s="258" t="str">
        <f t="shared" si="10"/>
        <v>-</v>
      </c>
      <c r="BG23" s="258" t="str">
        <f t="shared" si="11"/>
        <v>-</v>
      </c>
      <c r="BH23" s="259" t="str">
        <f t="shared" si="12"/>
        <v>Nu a fost afectat partenerul adiacent</v>
      </c>
      <c r="BI23" s="258" t="str">
        <f t="shared" si="13"/>
        <v>-</v>
      </c>
      <c r="BJ23" s="258" t="str">
        <f t="shared" si="14"/>
        <v>-</v>
      </c>
      <c r="BK23" s="259" t="str">
        <f t="shared" si="15"/>
        <v>Nu a fost afectat UR</v>
      </c>
      <c r="BL23" s="258" t="str">
        <f t="shared" si="16"/>
        <v>-</v>
      </c>
      <c r="BM23" s="258" t="str">
        <f t="shared" si="17"/>
        <v>-</v>
      </c>
      <c r="BN23" s="292"/>
      <c r="BO23" s="292"/>
    </row>
    <row r="24" spans="1:67" s="116" customFormat="1" ht="51.75" thickBot="1" x14ac:dyDescent="0.3">
      <c r="A24" s="31">
        <f t="shared" si="20"/>
        <v>16</v>
      </c>
      <c r="B24" s="32" t="s">
        <v>10</v>
      </c>
      <c r="C24" s="32" t="s">
        <v>4</v>
      </c>
      <c r="D24" s="252" t="s">
        <v>51</v>
      </c>
      <c r="E24" s="32">
        <v>142710</v>
      </c>
      <c r="F24" s="32" t="s">
        <v>57</v>
      </c>
      <c r="G24" s="32" t="s">
        <v>61</v>
      </c>
      <c r="H24" s="79">
        <v>369658.85</v>
      </c>
      <c r="I24" s="79">
        <v>649334.05000000005</v>
      </c>
      <c r="J24" s="79">
        <v>369552.55</v>
      </c>
      <c r="K24" s="79">
        <v>649326.13</v>
      </c>
      <c r="L24" s="33" t="s">
        <v>56</v>
      </c>
      <c r="M24" s="33" t="s">
        <v>57</v>
      </c>
      <c r="N24" s="32" t="s">
        <v>10</v>
      </c>
      <c r="O24" s="32" t="s">
        <v>10</v>
      </c>
      <c r="P24" s="32" t="s">
        <v>10</v>
      </c>
      <c r="Q24" s="32" t="s">
        <v>10</v>
      </c>
      <c r="R24" s="32" t="s">
        <v>10</v>
      </c>
      <c r="S24" s="32" t="s">
        <v>10</v>
      </c>
      <c r="T24" s="33" t="s">
        <v>9</v>
      </c>
      <c r="U24" s="321" t="s">
        <v>270</v>
      </c>
      <c r="V24" s="322" t="s">
        <v>269</v>
      </c>
      <c r="W24" s="106" t="s">
        <v>58</v>
      </c>
      <c r="X24" s="63">
        <v>43018</v>
      </c>
      <c r="Y24" s="45">
        <v>0.33333333333333331</v>
      </c>
      <c r="Z24" s="63">
        <v>43019</v>
      </c>
      <c r="AA24" s="45">
        <v>0.70833333333333337</v>
      </c>
      <c r="AB24" s="32" t="s">
        <v>59</v>
      </c>
      <c r="AC24" s="36" t="s">
        <v>62</v>
      </c>
      <c r="AD24" s="160"/>
      <c r="AE24" s="161"/>
      <c r="AF24" s="162"/>
      <c r="AG24" s="163"/>
      <c r="AH24" s="241">
        <f t="shared" si="18"/>
        <v>0</v>
      </c>
      <c r="AI24" s="165">
        <v>43018</v>
      </c>
      <c r="AJ24" s="166">
        <v>0.35555555555555557</v>
      </c>
      <c r="AK24" s="167"/>
      <c r="AL24" s="168"/>
      <c r="AM24" s="164" t="s">
        <v>104</v>
      </c>
      <c r="AN24" s="231" t="s">
        <v>242</v>
      </c>
      <c r="AO24" s="220"/>
      <c r="AP24" s="229"/>
      <c r="AQ24" s="85"/>
      <c r="AR24" s="261" t="str">
        <f t="shared" si="0"/>
        <v/>
      </c>
      <c r="AS24" s="262" t="str">
        <f t="shared" si="1"/>
        <v/>
      </c>
      <c r="AT24" s="262" t="str">
        <f t="shared" si="2"/>
        <v/>
      </c>
      <c r="AU24" s="261" t="str">
        <f t="shared" si="3"/>
        <v/>
      </c>
      <c r="AV24" s="262" t="str">
        <f t="shared" si="4"/>
        <v/>
      </c>
      <c r="AW24" s="262" t="str">
        <f t="shared" si="5"/>
        <v/>
      </c>
      <c r="AX24" s="261" t="str">
        <f t="shared" si="6"/>
        <v/>
      </c>
      <c r="AY24" s="262" t="str">
        <f t="shared" si="7"/>
        <v/>
      </c>
      <c r="AZ24" s="262" t="str">
        <f t="shared" si="8"/>
        <v/>
      </c>
      <c r="BA24" s="262"/>
      <c r="BB24" s="262"/>
      <c r="BC24" s="262"/>
      <c r="BD24" s="262"/>
      <c r="BE24" s="261" t="str">
        <f t="shared" si="9"/>
        <v>Nu a fost afectat partenerul adiacent</v>
      </c>
      <c r="BF24" s="262" t="str">
        <f t="shared" si="10"/>
        <v>-</v>
      </c>
      <c r="BG24" s="262" t="str">
        <f t="shared" si="11"/>
        <v>-</v>
      </c>
      <c r="BH24" s="261" t="str">
        <f t="shared" si="12"/>
        <v>Nu a fost afectat partenerul adiacent</v>
      </c>
      <c r="BI24" s="262" t="str">
        <f t="shared" si="13"/>
        <v>-</v>
      </c>
      <c r="BJ24" s="262" t="str">
        <f t="shared" si="14"/>
        <v>-</v>
      </c>
      <c r="BK24" s="261" t="str">
        <f t="shared" si="15"/>
        <v>Nu a fost afectat UR</v>
      </c>
      <c r="BL24" s="262" t="str">
        <f t="shared" si="16"/>
        <v>-</v>
      </c>
      <c r="BM24" s="262" t="str">
        <f t="shared" si="17"/>
        <v>-</v>
      </c>
      <c r="BN24" s="334"/>
      <c r="BO24" s="334"/>
    </row>
    <row r="25" spans="1:67" s="97" customFormat="1" ht="153.75" thickBot="1" x14ac:dyDescent="0.3">
      <c r="A25" s="4">
        <f t="shared" si="20"/>
        <v>17</v>
      </c>
      <c r="B25" s="5" t="s">
        <v>4</v>
      </c>
      <c r="C25" s="5" t="s">
        <v>10</v>
      </c>
      <c r="D25" s="6" t="s">
        <v>91</v>
      </c>
      <c r="E25" s="5">
        <v>179409</v>
      </c>
      <c r="F25" s="5" t="s">
        <v>101</v>
      </c>
      <c r="G25" s="5" t="s">
        <v>102</v>
      </c>
      <c r="H25" s="62">
        <v>583339.9</v>
      </c>
      <c r="I25" s="62">
        <v>319846.43</v>
      </c>
      <c r="J25" s="62">
        <v>583339.9</v>
      </c>
      <c r="K25" s="62">
        <v>319846.43</v>
      </c>
      <c r="L25" s="5" t="s">
        <v>10</v>
      </c>
      <c r="M25" s="5" t="s">
        <v>10</v>
      </c>
      <c r="N25" s="5" t="s">
        <v>92</v>
      </c>
      <c r="O25" s="5" t="s">
        <v>93</v>
      </c>
      <c r="P25" s="5" t="s">
        <v>10</v>
      </c>
      <c r="Q25" s="5" t="s">
        <v>10</v>
      </c>
      <c r="R25" s="5" t="s">
        <v>10</v>
      </c>
      <c r="S25" s="5" t="s">
        <v>10</v>
      </c>
      <c r="T25" s="5" t="s">
        <v>9</v>
      </c>
      <c r="U25" s="61" t="s">
        <v>281</v>
      </c>
      <c r="V25" s="317" t="s">
        <v>272</v>
      </c>
      <c r="W25" s="96" t="s">
        <v>10</v>
      </c>
      <c r="X25" s="8">
        <v>43018</v>
      </c>
      <c r="Y25" s="9">
        <v>0.375</v>
      </c>
      <c r="Z25" s="8">
        <v>43018</v>
      </c>
      <c r="AA25" s="9">
        <v>0.625</v>
      </c>
      <c r="AB25" s="5" t="s">
        <v>22</v>
      </c>
      <c r="AC25" s="10" t="s">
        <v>62</v>
      </c>
      <c r="AD25" s="118">
        <v>43018</v>
      </c>
      <c r="AE25" s="119">
        <v>0.3833333333333333</v>
      </c>
      <c r="AF25" s="120">
        <v>43018</v>
      </c>
      <c r="AG25" s="121">
        <v>0.6958333333333333</v>
      </c>
      <c r="AH25" s="236">
        <f t="shared" si="18"/>
        <v>23</v>
      </c>
      <c r="AI25" s="123">
        <v>43018</v>
      </c>
      <c r="AJ25" s="119">
        <v>0.35555555555555557</v>
      </c>
      <c r="AK25" s="124">
        <v>43014</v>
      </c>
      <c r="AL25" s="121">
        <v>0.42152777777777778</v>
      </c>
      <c r="AM25" s="122" t="s">
        <v>105</v>
      </c>
      <c r="AN25" s="200" t="s">
        <v>242</v>
      </c>
      <c r="AO25" s="214"/>
      <c r="AP25" s="226"/>
      <c r="AQ25" s="5"/>
      <c r="AR25" s="260" t="str">
        <f t="shared" si="0"/>
        <v>Nu a fost afectat PM/SM</v>
      </c>
      <c r="AS25" s="3" t="str">
        <f t="shared" si="1"/>
        <v>-</v>
      </c>
      <c r="AT25" s="3" t="str">
        <f t="shared" si="2"/>
        <v>-</v>
      </c>
      <c r="AU25" s="260" t="str">
        <f t="shared" si="3"/>
        <v>Nu a fost afectat PM/SM</v>
      </c>
      <c r="AV25" s="3" t="str">
        <f t="shared" si="4"/>
        <v>-</v>
      </c>
      <c r="AW25" s="3" t="str">
        <f t="shared" si="5"/>
        <v>-</v>
      </c>
      <c r="AX25" s="260" t="str">
        <f t="shared" si="6"/>
        <v>Nu a fost afectat PM/SM</v>
      </c>
      <c r="AY25" s="3" t="str">
        <f t="shared" si="7"/>
        <v>-</v>
      </c>
      <c r="AZ25" s="3" t="str">
        <f t="shared" si="8"/>
        <v>-</v>
      </c>
      <c r="BA25" s="3"/>
      <c r="BB25" s="3"/>
      <c r="BC25" s="3"/>
      <c r="BD25" s="3"/>
      <c r="BE25" s="260" t="str">
        <f t="shared" si="9"/>
        <v/>
      </c>
      <c r="BF25" s="3" t="str">
        <f t="shared" si="10"/>
        <v/>
      </c>
      <c r="BG25" s="3" t="str">
        <f t="shared" si="11"/>
        <v/>
      </c>
      <c r="BH25" s="260" t="str">
        <f t="shared" si="12"/>
        <v/>
      </c>
      <c r="BI25" s="3" t="str">
        <f t="shared" si="13"/>
        <v/>
      </c>
      <c r="BJ25" s="3" t="str">
        <f t="shared" si="14"/>
        <v/>
      </c>
      <c r="BK25" s="260" t="str">
        <f t="shared" si="15"/>
        <v/>
      </c>
      <c r="BL25" s="3" t="str">
        <f t="shared" si="16"/>
        <v/>
      </c>
      <c r="BM25" s="3" t="str">
        <f t="shared" si="17"/>
        <v/>
      </c>
      <c r="BN25" s="314"/>
      <c r="BO25" s="314"/>
    </row>
    <row r="26" spans="1:67" s="97" customFormat="1" ht="39" thickBot="1" x14ac:dyDescent="0.3">
      <c r="A26" s="4">
        <f t="shared" si="20"/>
        <v>18</v>
      </c>
      <c r="B26" s="5" t="s">
        <v>4</v>
      </c>
      <c r="C26" s="5" t="s">
        <v>10</v>
      </c>
      <c r="D26" s="61" t="s">
        <v>115</v>
      </c>
      <c r="E26" s="5">
        <v>124938</v>
      </c>
      <c r="F26" s="5" t="s">
        <v>113</v>
      </c>
      <c r="G26" s="5" t="s">
        <v>7</v>
      </c>
      <c r="H26" s="62">
        <v>596501.02</v>
      </c>
      <c r="I26" s="62">
        <v>605284.88</v>
      </c>
      <c r="J26" s="62">
        <v>594526.65</v>
      </c>
      <c r="K26" s="62">
        <v>607349.32999999996</v>
      </c>
      <c r="L26" s="5" t="s">
        <v>10</v>
      </c>
      <c r="M26" s="5" t="s">
        <v>10</v>
      </c>
      <c r="N26" s="5" t="s">
        <v>114</v>
      </c>
      <c r="O26" s="7" t="s">
        <v>116</v>
      </c>
      <c r="P26" s="5" t="s">
        <v>10</v>
      </c>
      <c r="Q26" s="5" t="s">
        <v>10</v>
      </c>
      <c r="R26" s="5" t="s">
        <v>10</v>
      </c>
      <c r="S26" s="5" t="s">
        <v>10</v>
      </c>
      <c r="T26" s="5" t="s">
        <v>21</v>
      </c>
      <c r="U26" s="61" t="s">
        <v>367</v>
      </c>
      <c r="V26" s="317" t="s">
        <v>116</v>
      </c>
      <c r="W26" s="96" t="s">
        <v>10</v>
      </c>
      <c r="X26" s="8">
        <v>43020</v>
      </c>
      <c r="Y26" s="9">
        <v>0.3125</v>
      </c>
      <c r="Z26" s="8">
        <v>43020</v>
      </c>
      <c r="AA26" s="9">
        <v>0.75</v>
      </c>
      <c r="AB26" s="5" t="s">
        <v>11</v>
      </c>
      <c r="AC26" s="10" t="s">
        <v>62</v>
      </c>
      <c r="AD26" s="118">
        <v>43020</v>
      </c>
      <c r="AE26" s="119">
        <v>0.31944444444444448</v>
      </c>
      <c r="AF26" s="120">
        <v>43020</v>
      </c>
      <c r="AG26" s="121">
        <v>0.5625</v>
      </c>
      <c r="AH26" s="236">
        <f t="shared" si="18"/>
        <v>2</v>
      </c>
      <c r="AI26" s="123">
        <v>43020</v>
      </c>
      <c r="AJ26" s="119">
        <v>0.43888888888888888</v>
      </c>
      <c r="AK26" s="124">
        <v>43020</v>
      </c>
      <c r="AL26" s="121">
        <v>0.52916666666666667</v>
      </c>
      <c r="AM26" s="122" t="s">
        <v>10</v>
      </c>
      <c r="AN26" s="200" t="s">
        <v>247</v>
      </c>
      <c r="AO26" s="214"/>
      <c r="AP26" s="226"/>
      <c r="AQ26" s="5"/>
      <c r="AR26" s="260">
        <f t="shared" si="0"/>
        <v>5.0333333333255723</v>
      </c>
      <c r="AS26" s="3">
        <f t="shared" si="1"/>
        <v>1</v>
      </c>
      <c r="AT26" s="3">
        <f t="shared" si="2"/>
        <v>1</v>
      </c>
      <c r="AU26" s="260">
        <f t="shared" si="3"/>
        <v>2.8666666665812954</v>
      </c>
      <c r="AV26" s="3">
        <f t="shared" si="4"/>
        <v>1</v>
      </c>
      <c r="AW26" s="3">
        <f t="shared" si="5"/>
        <v>1</v>
      </c>
      <c r="AX26" s="260">
        <f t="shared" si="6"/>
        <v>5.8333333333139308</v>
      </c>
      <c r="AY26" s="3">
        <f t="shared" si="7"/>
        <v>0</v>
      </c>
      <c r="AZ26" s="3">
        <f t="shared" si="8"/>
        <v>0</v>
      </c>
      <c r="BA26" s="3"/>
      <c r="BB26" s="3"/>
      <c r="BC26" s="3"/>
      <c r="BD26" s="3"/>
      <c r="BE26" s="260" t="str">
        <f t="shared" si="9"/>
        <v/>
      </c>
      <c r="BF26" s="3" t="str">
        <f t="shared" si="10"/>
        <v/>
      </c>
      <c r="BG26" s="3" t="str">
        <f t="shared" si="11"/>
        <v/>
      </c>
      <c r="BH26" s="260" t="str">
        <f t="shared" si="12"/>
        <v/>
      </c>
      <c r="BI26" s="3" t="str">
        <f t="shared" si="13"/>
        <v/>
      </c>
      <c r="BJ26" s="3" t="str">
        <f t="shared" si="14"/>
        <v/>
      </c>
      <c r="BK26" s="260" t="str">
        <f t="shared" si="15"/>
        <v/>
      </c>
      <c r="BL26" s="3" t="str">
        <f t="shared" si="16"/>
        <v/>
      </c>
      <c r="BM26" s="3" t="str">
        <f t="shared" si="17"/>
        <v/>
      </c>
      <c r="BN26" s="314"/>
      <c r="BO26" s="314"/>
    </row>
    <row r="27" spans="1:67" s="97" customFormat="1" ht="13.5" thickBot="1" x14ac:dyDescent="0.3">
      <c r="A27" s="4">
        <f t="shared" si="20"/>
        <v>19</v>
      </c>
      <c r="B27" s="5" t="s">
        <v>4</v>
      </c>
      <c r="C27" s="5" t="s">
        <v>10</v>
      </c>
      <c r="D27" s="6" t="s">
        <v>117</v>
      </c>
      <c r="E27" s="5">
        <v>98220</v>
      </c>
      <c r="F27" s="5" t="s">
        <v>122</v>
      </c>
      <c r="G27" s="5" t="s">
        <v>118</v>
      </c>
      <c r="H27" s="62">
        <v>620717.24</v>
      </c>
      <c r="I27" s="62">
        <v>637616.85</v>
      </c>
      <c r="J27" s="62">
        <v>620717.24</v>
      </c>
      <c r="K27" s="62">
        <v>637616.85</v>
      </c>
      <c r="L27" s="5" t="s">
        <v>10</v>
      </c>
      <c r="M27" s="5" t="s">
        <v>10</v>
      </c>
      <c r="N27" s="5" t="s">
        <v>119</v>
      </c>
      <c r="O27" s="5" t="s">
        <v>120</v>
      </c>
      <c r="P27" s="5" t="s">
        <v>10</v>
      </c>
      <c r="Q27" s="5" t="s">
        <v>10</v>
      </c>
      <c r="R27" s="5" t="s">
        <v>10</v>
      </c>
      <c r="S27" s="5" t="s">
        <v>10</v>
      </c>
      <c r="T27" s="5" t="s">
        <v>9</v>
      </c>
      <c r="U27" s="61" t="s">
        <v>282</v>
      </c>
      <c r="V27" s="317" t="s">
        <v>283</v>
      </c>
      <c r="W27" s="96" t="s">
        <v>10</v>
      </c>
      <c r="X27" s="8">
        <v>43021</v>
      </c>
      <c r="Y27" s="9">
        <v>0.33333333333333331</v>
      </c>
      <c r="Z27" s="8">
        <v>43021</v>
      </c>
      <c r="AA27" s="9">
        <v>0.625</v>
      </c>
      <c r="AB27" s="5" t="s">
        <v>11</v>
      </c>
      <c r="AC27" s="10" t="s">
        <v>62</v>
      </c>
      <c r="AD27" s="118">
        <v>43021</v>
      </c>
      <c r="AE27" s="119">
        <v>0.4375</v>
      </c>
      <c r="AF27" s="120">
        <v>43021</v>
      </c>
      <c r="AG27" s="121">
        <v>0.55208333333333337</v>
      </c>
      <c r="AH27" s="236">
        <f t="shared" si="18"/>
        <v>2</v>
      </c>
      <c r="AI27" s="123">
        <v>43020</v>
      </c>
      <c r="AJ27" s="119">
        <v>0.5541666666666667</v>
      </c>
      <c r="AK27" s="124">
        <v>43021</v>
      </c>
      <c r="AL27" s="121">
        <v>0.57013888888888886</v>
      </c>
      <c r="AM27" s="122" t="s">
        <v>121</v>
      </c>
      <c r="AN27" s="200" t="s">
        <v>247</v>
      </c>
      <c r="AO27" s="214"/>
      <c r="AP27" s="226"/>
      <c r="AQ27" s="5"/>
      <c r="AR27" s="260">
        <f t="shared" si="0"/>
        <v>3.183333333407063</v>
      </c>
      <c r="AS27" s="3">
        <f t="shared" si="1"/>
        <v>1</v>
      </c>
      <c r="AT27" s="3">
        <f t="shared" si="2"/>
        <v>1</v>
      </c>
      <c r="AU27" s="260">
        <f t="shared" si="3"/>
        <v>-21.199999999953434</v>
      </c>
      <c r="AV27" s="3">
        <f t="shared" si="4"/>
        <v>1</v>
      </c>
      <c r="AW27" s="3">
        <f t="shared" si="5"/>
        <v>1</v>
      </c>
      <c r="AX27" s="260">
        <f t="shared" si="6"/>
        <v>2.7500000000582077</v>
      </c>
      <c r="AY27" s="3">
        <f t="shared" si="7"/>
        <v>0</v>
      </c>
      <c r="AZ27" s="3">
        <f t="shared" si="8"/>
        <v>0</v>
      </c>
      <c r="BA27" s="3"/>
      <c r="BB27" s="3"/>
      <c r="BC27" s="3"/>
      <c r="BD27" s="3"/>
      <c r="BE27" s="260" t="str">
        <f t="shared" si="9"/>
        <v/>
      </c>
      <c r="BF27" s="3" t="str">
        <f t="shared" si="10"/>
        <v/>
      </c>
      <c r="BG27" s="3" t="str">
        <f t="shared" si="11"/>
        <v/>
      </c>
      <c r="BH27" s="260" t="str">
        <f t="shared" si="12"/>
        <v/>
      </c>
      <c r="BI27" s="3" t="str">
        <f t="shared" si="13"/>
        <v/>
      </c>
      <c r="BJ27" s="3" t="str">
        <f t="shared" si="14"/>
        <v/>
      </c>
      <c r="BK27" s="260" t="str">
        <f t="shared" si="15"/>
        <v/>
      </c>
      <c r="BL27" s="3" t="str">
        <f t="shared" si="16"/>
        <v/>
      </c>
      <c r="BM27" s="3" t="str">
        <f t="shared" si="17"/>
        <v/>
      </c>
      <c r="BN27" s="314"/>
      <c r="BO27" s="314"/>
    </row>
    <row r="28" spans="1:67" s="97" customFormat="1" ht="39" thickBot="1" x14ac:dyDescent="0.3">
      <c r="A28" s="4">
        <f t="shared" si="20"/>
        <v>20</v>
      </c>
      <c r="B28" s="5" t="s">
        <v>4</v>
      </c>
      <c r="C28" s="5" t="s">
        <v>10</v>
      </c>
      <c r="D28" s="61" t="s">
        <v>123</v>
      </c>
      <c r="E28" s="5">
        <v>22576</v>
      </c>
      <c r="F28" s="5" t="s">
        <v>126</v>
      </c>
      <c r="G28" s="5" t="s">
        <v>11</v>
      </c>
      <c r="H28" s="62">
        <v>632623.04</v>
      </c>
      <c r="I28" s="62">
        <v>526849.34</v>
      </c>
      <c r="J28" s="62">
        <v>632633.76</v>
      </c>
      <c r="K28" s="62">
        <v>526820.47</v>
      </c>
      <c r="L28" s="5" t="s">
        <v>10</v>
      </c>
      <c r="M28" s="5" t="s">
        <v>10</v>
      </c>
      <c r="N28" s="5" t="s">
        <v>124</v>
      </c>
      <c r="O28" s="7" t="s">
        <v>125</v>
      </c>
      <c r="P28" s="5" t="s">
        <v>10</v>
      </c>
      <c r="Q28" s="5" t="s">
        <v>10</v>
      </c>
      <c r="R28" s="5" t="s">
        <v>10</v>
      </c>
      <c r="S28" s="5" t="s">
        <v>10</v>
      </c>
      <c r="T28" s="5" t="s">
        <v>21</v>
      </c>
      <c r="U28" s="61" t="s">
        <v>284</v>
      </c>
      <c r="V28" s="317" t="s">
        <v>285</v>
      </c>
      <c r="W28" s="96" t="s">
        <v>10</v>
      </c>
      <c r="X28" s="8">
        <v>43018</v>
      </c>
      <c r="Y28" s="9">
        <v>0.375</v>
      </c>
      <c r="Z28" s="8">
        <v>43018</v>
      </c>
      <c r="AA28" s="9">
        <v>0.54166666666666663</v>
      </c>
      <c r="AB28" s="5" t="s">
        <v>11</v>
      </c>
      <c r="AC28" s="10" t="s">
        <v>62</v>
      </c>
      <c r="AD28" s="118">
        <v>43018</v>
      </c>
      <c r="AE28" s="119">
        <v>0.43055555555555558</v>
      </c>
      <c r="AF28" s="120">
        <v>43018</v>
      </c>
      <c r="AG28" s="121">
        <v>0.52777777777777779</v>
      </c>
      <c r="AH28" s="236">
        <f t="shared" si="18"/>
        <v>2</v>
      </c>
      <c r="AI28" s="123"/>
      <c r="AJ28" s="119"/>
      <c r="AK28" s="124">
        <v>43012</v>
      </c>
      <c r="AL28" s="121"/>
      <c r="AM28" s="122" t="s">
        <v>127</v>
      </c>
      <c r="AN28" s="200" t="s">
        <v>247</v>
      </c>
      <c r="AO28" s="214" t="s">
        <v>134</v>
      </c>
      <c r="AP28" s="226"/>
      <c r="AQ28" s="5"/>
      <c r="AR28" s="260">
        <f t="shared" si="0"/>
        <v>-154.33333333331393</v>
      </c>
      <c r="AS28" s="3">
        <f t="shared" si="1"/>
        <v>1</v>
      </c>
      <c r="AT28" s="3">
        <f t="shared" si="2"/>
        <v>1</v>
      </c>
      <c r="AU28" s="260" t="str">
        <f t="shared" si="3"/>
        <v>Neinformat</v>
      </c>
      <c r="AV28" s="3">
        <f t="shared" si="4"/>
        <v>0</v>
      </c>
      <c r="AW28" s="3">
        <f t="shared" si="5"/>
        <v>1</v>
      </c>
      <c r="AX28" s="260">
        <f t="shared" si="6"/>
        <v>2.3333333334303461</v>
      </c>
      <c r="AY28" s="3">
        <f t="shared" si="7"/>
        <v>0</v>
      </c>
      <c r="AZ28" s="3">
        <f t="shared" si="8"/>
        <v>0</v>
      </c>
      <c r="BA28" s="3"/>
      <c r="BB28" s="3"/>
      <c r="BC28" s="3"/>
      <c r="BD28" s="3"/>
      <c r="BE28" s="260" t="str">
        <f t="shared" si="9"/>
        <v/>
      </c>
      <c r="BF28" s="3" t="str">
        <f t="shared" si="10"/>
        <v/>
      </c>
      <c r="BG28" s="3" t="str">
        <f t="shared" si="11"/>
        <v/>
      </c>
      <c r="BH28" s="260" t="str">
        <f t="shared" si="12"/>
        <v/>
      </c>
      <c r="BI28" s="3" t="str">
        <f t="shared" si="13"/>
        <v/>
      </c>
      <c r="BJ28" s="3" t="str">
        <f t="shared" si="14"/>
        <v/>
      </c>
      <c r="BK28" s="260" t="str">
        <f t="shared" si="15"/>
        <v/>
      </c>
      <c r="BL28" s="3" t="str">
        <f t="shared" si="16"/>
        <v/>
      </c>
      <c r="BM28" s="3" t="str">
        <f t="shared" si="17"/>
        <v/>
      </c>
      <c r="BN28" s="314"/>
      <c r="BO28" s="314"/>
    </row>
    <row r="29" spans="1:67" s="97" customFormat="1" ht="26.25" thickBot="1" x14ac:dyDescent="0.3">
      <c r="A29" s="4">
        <f t="shared" si="20"/>
        <v>21</v>
      </c>
      <c r="B29" s="5" t="s">
        <v>4</v>
      </c>
      <c r="C29" s="5" t="s">
        <v>10</v>
      </c>
      <c r="D29" s="61" t="s">
        <v>128</v>
      </c>
      <c r="E29" s="5">
        <v>127858</v>
      </c>
      <c r="F29" s="5" t="s">
        <v>129</v>
      </c>
      <c r="G29" s="5" t="s">
        <v>130</v>
      </c>
      <c r="H29" s="62">
        <v>453702.67</v>
      </c>
      <c r="I29" s="62">
        <v>343855.96</v>
      </c>
      <c r="J29" s="62">
        <v>445078.83</v>
      </c>
      <c r="K29" s="62">
        <v>351326.97</v>
      </c>
      <c r="L29" s="5" t="s">
        <v>10</v>
      </c>
      <c r="M29" s="5" t="s">
        <v>10</v>
      </c>
      <c r="N29" s="5" t="s">
        <v>131</v>
      </c>
      <c r="O29" s="5" t="s">
        <v>129</v>
      </c>
      <c r="P29" s="5" t="s">
        <v>10</v>
      </c>
      <c r="Q29" s="5" t="s">
        <v>10</v>
      </c>
      <c r="R29" s="5" t="s">
        <v>10</v>
      </c>
      <c r="S29" s="5" t="s">
        <v>10</v>
      </c>
      <c r="T29" s="5" t="s">
        <v>21</v>
      </c>
      <c r="U29" s="61" t="s">
        <v>273</v>
      </c>
      <c r="V29" s="317" t="s">
        <v>74</v>
      </c>
      <c r="W29" s="97" t="s">
        <v>10</v>
      </c>
      <c r="X29" s="8">
        <v>43026</v>
      </c>
      <c r="Y29" s="9">
        <v>0.33333333333333331</v>
      </c>
      <c r="Z29" s="8">
        <v>43026</v>
      </c>
      <c r="AA29" s="48">
        <v>0.75</v>
      </c>
      <c r="AB29" s="5" t="s">
        <v>132</v>
      </c>
      <c r="AC29" s="10" t="s">
        <v>62</v>
      </c>
      <c r="AD29" s="118">
        <v>43026</v>
      </c>
      <c r="AE29" s="119">
        <v>0.33333333333333331</v>
      </c>
      <c r="AF29" s="120">
        <v>43026</v>
      </c>
      <c r="AG29" s="121">
        <v>0.66666666666666663</v>
      </c>
      <c r="AH29" s="236">
        <f t="shared" si="18"/>
        <v>2</v>
      </c>
      <c r="AI29" s="123">
        <v>43024</v>
      </c>
      <c r="AJ29" s="119">
        <v>0.68611111111111101</v>
      </c>
      <c r="AK29" s="124">
        <v>43021</v>
      </c>
      <c r="AL29" s="121">
        <v>0.58124999999999993</v>
      </c>
      <c r="AM29" s="122" t="s">
        <v>133</v>
      </c>
      <c r="AN29" s="200" t="s">
        <v>242</v>
      </c>
      <c r="AO29" s="214"/>
      <c r="AP29" s="226"/>
      <c r="AQ29" s="5"/>
      <c r="AR29" s="260" t="str">
        <f t="shared" si="0"/>
        <v>Nu a fost afectat PM/SM</v>
      </c>
      <c r="AS29" s="3" t="str">
        <f t="shared" si="1"/>
        <v>-</v>
      </c>
      <c r="AT29" s="3" t="str">
        <f t="shared" si="2"/>
        <v>-</v>
      </c>
      <c r="AU29" s="260" t="str">
        <f t="shared" si="3"/>
        <v>Nu a fost afectat PM/SM</v>
      </c>
      <c r="AV29" s="3" t="str">
        <f t="shared" si="4"/>
        <v>-</v>
      </c>
      <c r="AW29" s="3" t="str">
        <f t="shared" si="5"/>
        <v>-</v>
      </c>
      <c r="AX29" s="260" t="str">
        <f t="shared" si="6"/>
        <v>Nu a fost afectat PM/SM</v>
      </c>
      <c r="AY29" s="3" t="str">
        <f t="shared" si="7"/>
        <v>-</v>
      </c>
      <c r="AZ29" s="3" t="str">
        <f t="shared" si="8"/>
        <v>-</v>
      </c>
      <c r="BA29" s="3"/>
      <c r="BB29" s="3"/>
      <c r="BC29" s="3"/>
      <c r="BD29" s="3"/>
      <c r="BE29" s="260" t="str">
        <f t="shared" si="9"/>
        <v/>
      </c>
      <c r="BF29" s="3" t="str">
        <f t="shared" si="10"/>
        <v/>
      </c>
      <c r="BG29" s="3" t="str">
        <f t="shared" si="11"/>
        <v/>
      </c>
      <c r="BH29" s="260" t="str">
        <f t="shared" si="12"/>
        <v/>
      </c>
      <c r="BI29" s="3" t="str">
        <f t="shared" si="13"/>
        <v/>
      </c>
      <c r="BJ29" s="3" t="str">
        <f t="shared" si="14"/>
        <v/>
      </c>
      <c r="BK29" s="260" t="str">
        <f t="shared" si="15"/>
        <v/>
      </c>
      <c r="BL29" s="3" t="str">
        <f t="shared" si="16"/>
        <v/>
      </c>
      <c r="BM29" s="3" t="str">
        <f t="shared" si="17"/>
        <v/>
      </c>
      <c r="BN29" s="314"/>
      <c r="BO29" s="314"/>
    </row>
    <row r="30" spans="1:67" s="97" customFormat="1" ht="26.25" thickBot="1" x14ac:dyDescent="0.3">
      <c r="A30" s="4">
        <f t="shared" si="20"/>
        <v>22</v>
      </c>
      <c r="B30" s="5" t="s">
        <v>4</v>
      </c>
      <c r="C30" s="5" t="s">
        <v>10</v>
      </c>
      <c r="D30" s="61" t="s">
        <v>140</v>
      </c>
      <c r="E30" s="5">
        <v>165719</v>
      </c>
      <c r="F30" s="5" t="s">
        <v>136</v>
      </c>
      <c r="G30" s="5" t="s">
        <v>137</v>
      </c>
      <c r="H30" s="62">
        <v>695823.67</v>
      </c>
      <c r="I30" s="62">
        <v>600897.4</v>
      </c>
      <c r="J30" s="62">
        <v>695520.33</v>
      </c>
      <c r="K30" s="62">
        <v>600606.66</v>
      </c>
      <c r="L30" s="5" t="s">
        <v>10</v>
      </c>
      <c r="M30" s="5" t="s">
        <v>10</v>
      </c>
      <c r="N30" s="5" t="s">
        <v>138</v>
      </c>
      <c r="O30" s="5" t="s">
        <v>139</v>
      </c>
      <c r="P30" s="5" t="s">
        <v>10</v>
      </c>
      <c r="Q30" s="5" t="s">
        <v>10</v>
      </c>
      <c r="R30" s="5" t="s">
        <v>10</v>
      </c>
      <c r="S30" s="5" t="s">
        <v>10</v>
      </c>
      <c r="T30" s="5" t="s">
        <v>21</v>
      </c>
      <c r="U30" s="61" t="s">
        <v>286</v>
      </c>
      <c r="V30" s="317" t="s">
        <v>287</v>
      </c>
      <c r="W30" s="96" t="s">
        <v>10</v>
      </c>
      <c r="X30" s="8">
        <v>43026</v>
      </c>
      <c r="Y30" s="9">
        <v>0.41666666666666669</v>
      </c>
      <c r="Z30" s="8">
        <v>43026</v>
      </c>
      <c r="AA30" s="9">
        <v>0.58333333333333337</v>
      </c>
      <c r="AB30" s="5" t="s">
        <v>99</v>
      </c>
      <c r="AC30" s="10" t="s">
        <v>62</v>
      </c>
      <c r="AD30" s="118">
        <v>43026</v>
      </c>
      <c r="AE30" s="119">
        <v>0.46875</v>
      </c>
      <c r="AF30" s="120">
        <v>43026</v>
      </c>
      <c r="AG30" s="121">
        <v>0.5</v>
      </c>
      <c r="AH30" s="236">
        <f t="shared" si="18"/>
        <v>2</v>
      </c>
      <c r="AI30" s="123">
        <v>43025</v>
      </c>
      <c r="AJ30" s="119">
        <v>0.5229166666666667</v>
      </c>
      <c r="AK30" s="124">
        <v>43024</v>
      </c>
      <c r="AL30" s="121">
        <v>0.57777777777777783</v>
      </c>
      <c r="AM30" s="122" t="s">
        <v>135</v>
      </c>
      <c r="AN30" s="200" t="s">
        <v>247</v>
      </c>
      <c r="AO30" s="214"/>
      <c r="AP30" s="226"/>
      <c r="AQ30" s="5"/>
      <c r="AR30" s="260">
        <f t="shared" si="0"/>
        <v>-45.383333333360497</v>
      </c>
      <c r="AS30" s="3">
        <f t="shared" si="1"/>
        <v>1</v>
      </c>
      <c r="AT30" s="3">
        <f t="shared" si="2"/>
        <v>1</v>
      </c>
      <c r="AU30" s="260">
        <f t="shared" si="3"/>
        <v>-22.699999999953434</v>
      </c>
      <c r="AV30" s="3">
        <f t="shared" si="4"/>
        <v>1</v>
      </c>
      <c r="AW30" s="3">
        <f t="shared" si="5"/>
        <v>1</v>
      </c>
      <c r="AX30" s="260">
        <f t="shared" si="6"/>
        <v>0.75</v>
      </c>
      <c r="AY30" s="3">
        <f t="shared" si="7"/>
        <v>0</v>
      </c>
      <c r="AZ30" s="3">
        <f t="shared" si="8"/>
        <v>0</v>
      </c>
      <c r="BA30" s="3"/>
      <c r="BB30" s="3"/>
      <c r="BC30" s="3"/>
      <c r="BD30" s="3"/>
      <c r="BE30" s="260" t="str">
        <f t="shared" si="9"/>
        <v/>
      </c>
      <c r="BF30" s="3" t="str">
        <f t="shared" si="10"/>
        <v/>
      </c>
      <c r="BG30" s="3" t="str">
        <f t="shared" si="11"/>
        <v/>
      </c>
      <c r="BH30" s="260" t="str">
        <f t="shared" si="12"/>
        <v/>
      </c>
      <c r="BI30" s="3" t="str">
        <f t="shared" si="13"/>
        <v/>
      </c>
      <c r="BJ30" s="3" t="str">
        <f t="shared" si="14"/>
        <v/>
      </c>
      <c r="BK30" s="260" t="str">
        <f t="shared" si="15"/>
        <v/>
      </c>
      <c r="BL30" s="3" t="str">
        <f t="shared" si="16"/>
        <v/>
      </c>
      <c r="BM30" s="3" t="str">
        <f t="shared" si="17"/>
        <v/>
      </c>
      <c r="BN30" s="314"/>
      <c r="BO30" s="314"/>
    </row>
    <row r="31" spans="1:67" s="115" customFormat="1" ht="25.5" x14ac:dyDescent="0.25">
      <c r="A31" s="17">
        <f t="shared" si="20"/>
        <v>23</v>
      </c>
      <c r="B31" s="18" t="s">
        <v>4</v>
      </c>
      <c r="C31" s="18" t="s">
        <v>10</v>
      </c>
      <c r="D31" s="82" t="s">
        <v>141</v>
      </c>
      <c r="E31" s="18">
        <v>109176</v>
      </c>
      <c r="F31" s="18" t="s">
        <v>142</v>
      </c>
      <c r="G31" s="18" t="s">
        <v>60</v>
      </c>
      <c r="H31" s="77">
        <v>382207</v>
      </c>
      <c r="I31" s="77">
        <v>677818.04</v>
      </c>
      <c r="J31" s="77">
        <v>386030.18</v>
      </c>
      <c r="K31" s="77">
        <v>665573.94999999995</v>
      </c>
      <c r="L31" s="18" t="s">
        <v>10</v>
      </c>
      <c r="M31" s="18" t="s">
        <v>10</v>
      </c>
      <c r="N31" s="18" t="s">
        <v>143</v>
      </c>
      <c r="O31" s="18" t="s">
        <v>142</v>
      </c>
      <c r="P31" s="18" t="s">
        <v>10</v>
      </c>
      <c r="Q31" s="18" t="s">
        <v>10</v>
      </c>
      <c r="R31" s="18" t="s">
        <v>10</v>
      </c>
      <c r="S31" s="18" t="s">
        <v>10</v>
      </c>
      <c r="T31" s="18" t="s">
        <v>9</v>
      </c>
      <c r="U31" s="82" t="s">
        <v>264</v>
      </c>
      <c r="V31" s="318" t="s">
        <v>216</v>
      </c>
      <c r="W31" s="99" t="s">
        <v>10</v>
      </c>
      <c r="X31" s="21">
        <v>43026</v>
      </c>
      <c r="Y31" s="22">
        <v>0.33333333333333331</v>
      </c>
      <c r="Z31" s="21">
        <v>43026</v>
      </c>
      <c r="AA31" s="22">
        <v>0.66666666666666663</v>
      </c>
      <c r="AB31" s="18" t="s">
        <v>59</v>
      </c>
      <c r="AC31" s="23" t="s">
        <v>62</v>
      </c>
      <c r="AD31" s="169"/>
      <c r="AE31" s="132"/>
      <c r="AF31" s="170"/>
      <c r="AG31" s="134"/>
      <c r="AH31" s="237">
        <f t="shared" si="18"/>
        <v>0</v>
      </c>
      <c r="AI31" s="131">
        <v>43025</v>
      </c>
      <c r="AJ31" s="132">
        <v>0.62569444444444444</v>
      </c>
      <c r="AK31" s="133">
        <v>43013</v>
      </c>
      <c r="AL31" s="134"/>
      <c r="AM31" s="130" t="s">
        <v>148</v>
      </c>
      <c r="AN31" s="183" t="s">
        <v>242</v>
      </c>
      <c r="AO31" s="215"/>
      <c r="AP31" s="225"/>
      <c r="AQ31" s="12"/>
      <c r="AR31" s="257" t="str">
        <f t="shared" si="0"/>
        <v>Nu a fost afectat PM/SM</v>
      </c>
      <c r="AS31" s="107" t="str">
        <f t="shared" si="1"/>
        <v>-</v>
      </c>
      <c r="AT31" s="107" t="str">
        <f t="shared" si="2"/>
        <v>-</v>
      </c>
      <c r="AU31" s="257" t="str">
        <f t="shared" si="3"/>
        <v>Nu a fost afectat PM/SM</v>
      </c>
      <c r="AV31" s="107" t="str">
        <f t="shared" si="4"/>
        <v>-</v>
      </c>
      <c r="AW31" s="107" t="str">
        <f t="shared" si="5"/>
        <v>-</v>
      </c>
      <c r="AX31" s="257" t="str">
        <f t="shared" si="6"/>
        <v>Nu a fost afectat PM/SM</v>
      </c>
      <c r="AY31" s="107" t="str">
        <f t="shared" si="7"/>
        <v>-</v>
      </c>
      <c r="AZ31" s="107" t="str">
        <f t="shared" si="8"/>
        <v>-</v>
      </c>
      <c r="BA31" s="107"/>
      <c r="BB31" s="107"/>
      <c r="BC31" s="107"/>
      <c r="BD31" s="107"/>
      <c r="BE31" s="257" t="str">
        <f t="shared" si="9"/>
        <v/>
      </c>
      <c r="BF31" s="107" t="str">
        <f t="shared" si="10"/>
        <v/>
      </c>
      <c r="BG31" s="107" t="str">
        <f t="shared" si="11"/>
        <v/>
      </c>
      <c r="BH31" s="257" t="str">
        <f t="shared" si="12"/>
        <v/>
      </c>
      <c r="BI31" s="107" t="str">
        <f t="shared" si="13"/>
        <v/>
      </c>
      <c r="BJ31" s="107" t="str">
        <f t="shared" si="14"/>
        <v/>
      </c>
      <c r="BK31" s="257" t="str">
        <f t="shared" si="15"/>
        <v/>
      </c>
      <c r="BL31" s="107" t="str">
        <f t="shared" si="16"/>
        <v/>
      </c>
      <c r="BM31" s="107" t="str">
        <f t="shared" si="17"/>
        <v/>
      </c>
      <c r="BN31" s="287"/>
      <c r="BO31" s="287"/>
    </row>
    <row r="32" spans="1:67" s="93" customFormat="1" ht="25.5" x14ac:dyDescent="0.25">
      <c r="A32" s="24">
        <f t="shared" si="20"/>
        <v>24</v>
      </c>
      <c r="B32" s="25" t="s">
        <v>4</v>
      </c>
      <c r="C32" s="25" t="s">
        <v>10</v>
      </c>
      <c r="D32" s="81" t="s">
        <v>141</v>
      </c>
      <c r="E32" s="25">
        <v>108491</v>
      </c>
      <c r="F32" s="27" t="s">
        <v>145</v>
      </c>
      <c r="G32" s="25" t="s">
        <v>60</v>
      </c>
      <c r="H32" s="78">
        <v>382207</v>
      </c>
      <c r="I32" s="78">
        <v>677818.04</v>
      </c>
      <c r="J32" s="78">
        <v>386030.18</v>
      </c>
      <c r="K32" s="78">
        <v>665573.94999999995</v>
      </c>
      <c r="L32" s="25" t="s">
        <v>10</v>
      </c>
      <c r="M32" s="25" t="s">
        <v>10</v>
      </c>
      <c r="N32" s="25" t="s">
        <v>144</v>
      </c>
      <c r="O32" s="25" t="s">
        <v>145</v>
      </c>
      <c r="P32" s="25" t="s">
        <v>10</v>
      </c>
      <c r="Q32" s="25" t="s">
        <v>10</v>
      </c>
      <c r="R32" s="25" t="s">
        <v>10</v>
      </c>
      <c r="S32" s="25" t="s">
        <v>10</v>
      </c>
      <c r="T32" s="25" t="s">
        <v>9</v>
      </c>
      <c r="U32" s="91" t="s">
        <v>264</v>
      </c>
      <c r="V32" s="319" t="s">
        <v>216</v>
      </c>
      <c r="W32" s="103" t="s">
        <v>10</v>
      </c>
      <c r="X32" s="28">
        <v>43026</v>
      </c>
      <c r="Y32" s="29">
        <v>0.33333333333333331</v>
      </c>
      <c r="Z32" s="28">
        <v>43026</v>
      </c>
      <c r="AA32" s="29">
        <v>0.66666666666666663</v>
      </c>
      <c r="AB32" s="25" t="s">
        <v>59</v>
      </c>
      <c r="AC32" s="30" t="s">
        <v>62</v>
      </c>
      <c r="AD32" s="171"/>
      <c r="AE32" s="136"/>
      <c r="AF32" s="172"/>
      <c r="AG32" s="138"/>
      <c r="AH32" s="238">
        <f t="shared" si="18"/>
        <v>0</v>
      </c>
      <c r="AI32" s="140">
        <v>43025</v>
      </c>
      <c r="AJ32" s="136">
        <v>0.62569444444444444</v>
      </c>
      <c r="AK32" s="141">
        <v>43025</v>
      </c>
      <c r="AL32" s="138">
        <v>0.4694444444444445</v>
      </c>
      <c r="AM32" s="139" t="s">
        <v>148</v>
      </c>
      <c r="AN32" s="187" t="s">
        <v>242</v>
      </c>
      <c r="AO32" s="216"/>
      <c r="AP32" s="227"/>
      <c r="AQ32" s="38"/>
      <c r="AR32" s="259" t="str">
        <f t="shared" si="0"/>
        <v>Nu a fost afectat PM/SM</v>
      </c>
      <c r="AS32" s="258" t="str">
        <f t="shared" si="1"/>
        <v>-</v>
      </c>
      <c r="AT32" s="258" t="str">
        <f t="shared" si="2"/>
        <v>-</v>
      </c>
      <c r="AU32" s="259" t="str">
        <f t="shared" si="3"/>
        <v>Nu a fost afectat PM/SM</v>
      </c>
      <c r="AV32" s="258" t="str">
        <f t="shared" si="4"/>
        <v>-</v>
      </c>
      <c r="AW32" s="258" t="str">
        <f t="shared" si="5"/>
        <v>-</v>
      </c>
      <c r="AX32" s="259" t="str">
        <f t="shared" si="6"/>
        <v>Nu a fost afectat PM/SM</v>
      </c>
      <c r="AY32" s="258" t="str">
        <f t="shared" si="7"/>
        <v>-</v>
      </c>
      <c r="AZ32" s="258" t="str">
        <f t="shared" si="8"/>
        <v>-</v>
      </c>
      <c r="BA32" s="258"/>
      <c r="BB32" s="258"/>
      <c r="BC32" s="258"/>
      <c r="BD32" s="258"/>
      <c r="BE32" s="259" t="str">
        <f t="shared" si="9"/>
        <v/>
      </c>
      <c r="BF32" s="258" t="str">
        <f t="shared" si="10"/>
        <v/>
      </c>
      <c r="BG32" s="258" t="str">
        <f t="shared" si="11"/>
        <v/>
      </c>
      <c r="BH32" s="259" t="str">
        <f t="shared" si="12"/>
        <v/>
      </c>
      <c r="BI32" s="258" t="str">
        <f t="shared" si="13"/>
        <v/>
      </c>
      <c r="BJ32" s="258" t="str">
        <f t="shared" si="14"/>
        <v/>
      </c>
      <c r="BK32" s="259" t="str">
        <f t="shared" si="15"/>
        <v/>
      </c>
      <c r="BL32" s="258" t="str">
        <f t="shared" si="16"/>
        <v/>
      </c>
      <c r="BM32" s="258" t="str">
        <f t="shared" si="17"/>
        <v/>
      </c>
      <c r="BN32" s="292"/>
      <c r="BO32" s="292"/>
    </row>
    <row r="33" spans="1:67" s="116" customFormat="1" ht="26.25" thickBot="1" x14ac:dyDescent="0.3">
      <c r="A33" s="31">
        <f t="shared" si="20"/>
        <v>25</v>
      </c>
      <c r="B33" s="32" t="s">
        <v>4</v>
      </c>
      <c r="C33" s="32" t="s">
        <v>10</v>
      </c>
      <c r="D33" s="83" t="s">
        <v>141</v>
      </c>
      <c r="E33" s="32">
        <v>108712</v>
      </c>
      <c r="F33" s="32" t="s">
        <v>147</v>
      </c>
      <c r="G33" s="32" t="s">
        <v>60</v>
      </c>
      <c r="H33" s="79">
        <v>382207</v>
      </c>
      <c r="I33" s="79">
        <v>677818.04</v>
      </c>
      <c r="J33" s="79">
        <v>386030.18</v>
      </c>
      <c r="K33" s="79">
        <v>665573.94999999995</v>
      </c>
      <c r="L33" s="32" t="s">
        <v>10</v>
      </c>
      <c r="M33" s="32" t="s">
        <v>10</v>
      </c>
      <c r="N33" s="32" t="s">
        <v>146</v>
      </c>
      <c r="O33" s="32" t="s">
        <v>147</v>
      </c>
      <c r="P33" s="32" t="s">
        <v>10</v>
      </c>
      <c r="Q33" s="32" t="s">
        <v>10</v>
      </c>
      <c r="R33" s="32" t="s">
        <v>10</v>
      </c>
      <c r="S33" s="32" t="s">
        <v>10</v>
      </c>
      <c r="T33" s="32" t="s">
        <v>9</v>
      </c>
      <c r="U33" s="321" t="s">
        <v>288</v>
      </c>
      <c r="V33" s="322" t="s">
        <v>216</v>
      </c>
      <c r="W33" s="100" t="s">
        <v>10</v>
      </c>
      <c r="X33" s="34">
        <v>43026</v>
      </c>
      <c r="Y33" s="35">
        <v>0.33333333333333331</v>
      </c>
      <c r="Z33" s="34">
        <v>43026</v>
      </c>
      <c r="AA33" s="35">
        <v>0.66666666666666663</v>
      </c>
      <c r="AB33" s="32" t="s">
        <v>59</v>
      </c>
      <c r="AC33" s="36" t="s">
        <v>62</v>
      </c>
      <c r="AD33" s="173"/>
      <c r="AE33" s="166"/>
      <c r="AF33" s="174"/>
      <c r="AG33" s="168"/>
      <c r="AH33" s="241">
        <f t="shared" si="18"/>
        <v>0</v>
      </c>
      <c r="AI33" s="165">
        <v>43025</v>
      </c>
      <c r="AJ33" s="166">
        <v>0.62569444444444444</v>
      </c>
      <c r="AK33" s="167">
        <v>43013</v>
      </c>
      <c r="AL33" s="168"/>
      <c r="AM33" s="164" t="s">
        <v>148</v>
      </c>
      <c r="AN33" s="231" t="s">
        <v>242</v>
      </c>
      <c r="AO33" s="220"/>
      <c r="AP33" s="229"/>
      <c r="AQ33" s="85"/>
      <c r="AR33" s="261" t="str">
        <f t="shared" si="0"/>
        <v>Nu a fost afectat PM/SM</v>
      </c>
      <c r="AS33" s="262" t="str">
        <f t="shared" si="1"/>
        <v>-</v>
      </c>
      <c r="AT33" s="262" t="str">
        <f t="shared" si="2"/>
        <v>-</v>
      </c>
      <c r="AU33" s="261" t="str">
        <f t="shared" si="3"/>
        <v>Nu a fost afectat PM/SM</v>
      </c>
      <c r="AV33" s="262" t="str">
        <f t="shared" si="4"/>
        <v>-</v>
      </c>
      <c r="AW33" s="262" t="str">
        <f t="shared" si="5"/>
        <v>-</v>
      </c>
      <c r="AX33" s="261" t="str">
        <f t="shared" si="6"/>
        <v>Nu a fost afectat PM/SM</v>
      </c>
      <c r="AY33" s="262" t="str">
        <f t="shared" si="7"/>
        <v>-</v>
      </c>
      <c r="AZ33" s="262" t="str">
        <f t="shared" si="8"/>
        <v>-</v>
      </c>
      <c r="BA33" s="262"/>
      <c r="BB33" s="262"/>
      <c r="BC33" s="262"/>
      <c r="BD33" s="262"/>
      <c r="BE33" s="261" t="str">
        <f t="shared" si="9"/>
        <v/>
      </c>
      <c r="BF33" s="262" t="str">
        <f t="shared" si="10"/>
        <v/>
      </c>
      <c r="BG33" s="262" t="str">
        <f t="shared" si="11"/>
        <v/>
      </c>
      <c r="BH33" s="261" t="str">
        <f t="shared" si="12"/>
        <v/>
      </c>
      <c r="BI33" s="262" t="str">
        <f t="shared" si="13"/>
        <v/>
      </c>
      <c r="BJ33" s="262" t="str">
        <f t="shared" si="14"/>
        <v/>
      </c>
      <c r="BK33" s="261" t="str">
        <f t="shared" si="15"/>
        <v/>
      </c>
      <c r="BL33" s="262" t="str">
        <f t="shared" si="16"/>
        <v/>
      </c>
      <c r="BM33" s="262" t="str">
        <f t="shared" si="17"/>
        <v/>
      </c>
      <c r="BN33" s="334"/>
      <c r="BO33" s="334"/>
    </row>
    <row r="34" spans="1:67" ht="26.25" thickBot="1" x14ac:dyDescent="0.3">
      <c r="A34" s="37">
        <f t="shared" si="20"/>
        <v>26</v>
      </c>
      <c r="B34" s="38" t="s">
        <v>4</v>
      </c>
      <c r="C34" s="38" t="s">
        <v>10</v>
      </c>
      <c r="D34" s="39" t="s">
        <v>154</v>
      </c>
      <c r="E34" s="38">
        <v>12876</v>
      </c>
      <c r="F34" s="38" t="s">
        <v>153</v>
      </c>
      <c r="G34" s="38" t="s">
        <v>150</v>
      </c>
      <c r="H34" s="80">
        <v>226619.64</v>
      </c>
      <c r="I34" s="80">
        <v>535961.09</v>
      </c>
      <c r="J34" s="80">
        <v>222116.54</v>
      </c>
      <c r="K34" s="80">
        <v>536871.12</v>
      </c>
      <c r="L34" s="38" t="s">
        <v>10</v>
      </c>
      <c r="M34" s="38" t="s">
        <v>10</v>
      </c>
      <c r="N34" s="38" t="s">
        <v>152</v>
      </c>
      <c r="O34" s="38" t="s">
        <v>153</v>
      </c>
      <c r="P34" s="38" t="s">
        <v>10</v>
      </c>
      <c r="Q34" s="38" t="s">
        <v>10</v>
      </c>
      <c r="R34" s="38" t="s">
        <v>10</v>
      </c>
      <c r="S34" s="38" t="s">
        <v>10</v>
      </c>
      <c r="T34" s="38" t="s">
        <v>9</v>
      </c>
      <c r="U34" s="323" t="s">
        <v>289</v>
      </c>
      <c r="V34" s="324" t="s">
        <v>290</v>
      </c>
      <c r="W34" s="98" t="s">
        <v>10</v>
      </c>
      <c r="X34" s="40">
        <v>43031</v>
      </c>
      <c r="Y34" s="41">
        <v>0.33333333333333331</v>
      </c>
      <c r="Z34" s="40">
        <v>43031</v>
      </c>
      <c r="AA34" s="41">
        <v>0.66666666666666663</v>
      </c>
      <c r="AB34" s="38" t="s">
        <v>150</v>
      </c>
      <c r="AC34" s="42" t="s">
        <v>62</v>
      </c>
      <c r="AD34" s="175">
        <v>43031</v>
      </c>
      <c r="AE34" s="143">
        <v>0.44444444444444442</v>
      </c>
      <c r="AF34" s="176">
        <v>43031</v>
      </c>
      <c r="AG34" s="145">
        <v>0.62291666666666667</v>
      </c>
      <c r="AH34" s="242">
        <f t="shared" si="18"/>
        <v>4</v>
      </c>
      <c r="AI34" s="147">
        <v>43027</v>
      </c>
      <c r="AJ34" s="143">
        <v>0.57430555555555551</v>
      </c>
      <c r="AK34" s="178">
        <v>43024</v>
      </c>
      <c r="AL34" s="145"/>
      <c r="AM34" s="177" t="s">
        <v>151</v>
      </c>
      <c r="AN34" s="333" t="s">
        <v>247</v>
      </c>
      <c r="AO34" s="221"/>
      <c r="AP34" s="227"/>
      <c r="AQ34" s="38"/>
      <c r="AR34" s="259">
        <f t="shared" si="0"/>
        <v>-178.66666666668607</v>
      </c>
      <c r="AS34" s="258">
        <f t="shared" si="1"/>
        <v>1</v>
      </c>
      <c r="AT34" s="258">
        <f t="shared" si="2"/>
        <v>1</v>
      </c>
      <c r="AU34" s="259">
        <f t="shared" si="3"/>
        <v>-92.883333333302289</v>
      </c>
      <c r="AV34" s="258">
        <f t="shared" si="4"/>
        <v>3</v>
      </c>
      <c r="AW34" s="258">
        <f t="shared" si="5"/>
        <v>3</v>
      </c>
      <c r="AX34" s="259">
        <f t="shared" si="6"/>
        <v>4.2833333333255723</v>
      </c>
      <c r="AY34" s="258">
        <f t="shared" si="7"/>
        <v>0</v>
      </c>
      <c r="AZ34" s="258">
        <f t="shared" si="8"/>
        <v>0</v>
      </c>
      <c r="BA34" s="258"/>
      <c r="BB34" s="258"/>
      <c r="BC34" s="258"/>
      <c r="BD34" s="258"/>
      <c r="BE34" s="259" t="str">
        <f t="shared" si="9"/>
        <v/>
      </c>
      <c r="BF34" s="258" t="str">
        <f t="shared" si="10"/>
        <v/>
      </c>
      <c r="BG34" s="258" t="str">
        <f t="shared" si="11"/>
        <v/>
      </c>
      <c r="BH34" s="259" t="str">
        <f t="shared" si="12"/>
        <v/>
      </c>
      <c r="BI34" s="258" t="str">
        <f t="shared" si="13"/>
        <v/>
      </c>
      <c r="BJ34" s="258" t="str">
        <f t="shared" si="14"/>
        <v/>
      </c>
      <c r="BK34" s="259" t="str">
        <f t="shared" si="15"/>
        <v/>
      </c>
      <c r="BL34" s="258" t="str">
        <f t="shared" si="16"/>
        <v/>
      </c>
      <c r="BM34" s="258" t="str">
        <f t="shared" si="17"/>
        <v/>
      </c>
      <c r="BN34" s="292"/>
      <c r="BO34" s="292"/>
    </row>
    <row r="35" spans="1:67" s="115" customFormat="1" ht="51" x14ac:dyDescent="0.25">
      <c r="A35" s="17">
        <f t="shared" si="20"/>
        <v>27</v>
      </c>
      <c r="B35" s="18" t="s">
        <v>10</v>
      </c>
      <c r="C35" s="18" t="s">
        <v>4</v>
      </c>
      <c r="D35" s="84" t="s">
        <v>155</v>
      </c>
      <c r="E35" s="18">
        <v>100683</v>
      </c>
      <c r="F35" s="18" t="s">
        <v>160</v>
      </c>
      <c r="G35" s="18" t="s">
        <v>18</v>
      </c>
      <c r="H35" s="77">
        <v>626882.03</v>
      </c>
      <c r="I35" s="77">
        <v>358926.8</v>
      </c>
      <c r="J35" s="77">
        <v>626882.03</v>
      </c>
      <c r="K35" s="77">
        <v>358926.8</v>
      </c>
      <c r="L35" s="19" t="s">
        <v>156</v>
      </c>
      <c r="M35" s="19" t="s">
        <v>157</v>
      </c>
      <c r="N35" s="18" t="s">
        <v>10</v>
      </c>
      <c r="O35" s="18" t="s">
        <v>10</v>
      </c>
      <c r="P35" s="18" t="s">
        <v>10</v>
      </c>
      <c r="Q35" s="18" t="s">
        <v>10</v>
      </c>
      <c r="R35" s="18" t="s">
        <v>10</v>
      </c>
      <c r="S35" s="18" t="s">
        <v>10</v>
      </c>
      <c r="T35" s="19" t="s">
        <v>21</v>
      </c>
      <c r="U35" s="82" t="s">
        <v>291</v>
      </c>
      <c r="V35" s="318" t="s">
        <v>292</v>
      </c>
      <c r="W35" s="104" t="s">
        <v>161</v>
      </c>
      <c r="X35" s="21">
        <v>43032</v>
      </c>
      <c r="Y35" s="22">
        <v>0.375</v>
      </c>
      <c r="Z35" s="21">
        <v>43032</v>
      </c>
      <c r="AA35" s="22">
        <v>0.625</v>
      </c>
      <c r="AB35" s="18" t="s">
        <v>99</v>
      </c>
      <c r="AC35" s="87" t="s">
        <v>62</v>
      </c>
      <c r="AD35" s="181"/>
      <c r="AE35" s="132"/>
      <c r="AF35" s="182"/>
      <c r="AG35" s="134"/>
      <c r="AH35" s="237">
        <f t="shared" si="18"/>
        <v>0</v>
      </c>
      <c r="AI35" s="131">
        <v>43031</v>
      </c>
      <c r="AJ35" s="132">
        <v>0.65625</v>
      </c>
      <c r="AK35" s="133"/>
      <c r="AL35" s="134"/>
      <c r="AM35" s="130" t="s">
        <v>162</v>
      </c>
      <c r="AN35" s="183" t="s">
        <v>242</v>
      </c>
      <c r="AO35" s="215"/>
      <c r="AP35" s="225"/>
      <c r="AQ35" s="12"/>
      <c r="AR35" s="257" t="str">
        <f t="shared" si="0"/>
        <v/>
      </c>
      <c r="AS35" s="107" t="str">
        <f t="shared" si="1"/>
        <v/>
      </c>
      <c r="AT35" s="107" t="str">
        <f t="shared" si="2"/>
        <v/>
      </c>
      <c r="AU35" s="257" t="str">
        <f t="shared" si="3"/>
        <v/>
      </c>
      <c r="AV35" s="107" t="str">
        <f t="shared" si="4"/>
        <v/>
      </c>
      <c r="AW35" s="107" t="str">
        <f t="shared" si="5"/>
        <v/>
      </c>
      <c r="AX35" s="257" t="str">
        <f t="shared" si="6"/>
        <v/>
      </c>
      <c r="AY35" s="107" t="str">
        <f t="shared" si="7"/>
        <v/>
      </c>
      <c r="AZ35" s="107" t="str">
        <f t="shared" si="8"/>
        <v/>
      </c>
      <c r="BA35" s="107"/>
      <c r="BB35" s="107"/>
      <c r="BC35" s="107"/>
      <c r="BD35" s="107"/>
      <c r="BE35" s="257" t="str">
        <f t="shared" si="9"/>
        <v>Nu a fost afectat partenerul adiacent</v>
      </c>
      <c r="BF35" s="107" t="str">
        <f t="shared" si="10"/>
        <v>-</v>
      </c>
      <c r="BG35" s="107" t="str">
        <f t="shared" si="11"/>
        <v>-</v>
      </c>
      <c r="BH35" s="257" t="str">
        <f t="shared" si="12"/>
        <v>Nu a fost afectat partenerul adiacent</v>
      </c>
      <c r="BI35" s="107" t="str">
        <f t="shared" si="13"/>
        <v>-</v>
      </c>
      <c r="BJ35" s="107" t="str">
        <f t="shared" si="14"/>
        <v>-</v>
      </c>
      <c r="BK35" s="257" t="str">
        <f t="shared" si="15"/>
        <v>Nu a fost afectat UR</v>
      </c>
      <c r="BL35" s="107" t="str">
        <f t="shared" si="16"/>
        <v>-</v>
      </c>
      <c r="BM35" s="107" t="str">
        <f t="shared" si="17"/>
        <v>-</v>
      </c>
      <c r="BN35" s="287"/>
      <c r="BO35" s="287"/>
    </row>
    <row r="36" spans="1:67" s="116" customFormat="1" ht="51.75" thickBot="1" x14ac:dyDescent="0.3">
      <c r="A36" s="31">
        <f t="shared" si="20"/>
        <v>28</v>
      </c>
      <c r="B36" s="85" t="s">
        <v>10</v>
      </c>
      <c r="C36" s="85" t="s">
        <v>4</v>
      </c>
      <c r="D36" s="86" t="s">
        <v>155</v>
      </c>
      <c r="E36" s="32">
        <v>102240</v>
      </c>
      <c r="F36" s="32" t="s">
        <v>159</v>
      </c>
      <c r="G36" s="32" t="s">
        <v>18</v>
      </c>
      <c r="H36" s="79">
        <v>622086.68000000005</v>
      </c>
      <c r="I36" s="79">
        <v>355324.11</v>
      </c>
      <c r="J36" s="79">
        <v>622086.68000000005</v>
      </c>
      <c r="K36" s="79">
        <v>355324.11</v>
      </c>
      <c r="L36" s="33" t="s">
        <v>158</v>
      </c>
      <c r="M36" s="33" t="s">
        <v>159</v>
      </c>
      <c r="N36" s="32" t="s">
        <v>10</v>
      </c>
      <c r="O36" s="32" t="s">
        <v>10</v>
      </c>
      <c r="P36" s="32" t="s">
        <v>10</v>
      </c>
      <c r="Q36" s="32" t="s">
        <v>10</v>
      </c>
      <c r="R36" s="32" t="s">
        <v>10</v>
      </c>
      <c r="S36" s="32" t="s">
        <v>10</v>
      </c>
      <c r="T36" s="33" t="s">
        <v>9</v>
      </c>
      <c r="U36" s="321" t="s">
        <v>293</v>
      </c>
      <c r="V36" s="322" t="s">
        <v>294</v>
      </c>
      <c r="W36" s="105" t="s">
        <v>161</v>
      </c>
      <c r="X36" s="34">
        <v>43032</v>
      </c>
      <c r="Y36" s="35">
        <v>0.375</v>
      </c>
      <c r="Z36" s="34">
        <v>43032</v>
      </c>
      <c r="AA36" s="35">
        <v>0.625</v>
      </c>
      <c r="AB36" s="32" t="s">
        <v>22</v>
      </c>
      <c r="AC36" s="88" t="s">
        <v>62</v>
      </c>
      <c r="AD36" s="173"/>
      <c r="AE36" s="166"/>
      <c r="AF36" s="174"/>
      <c r="AG36" s="168"/>
      <c r="AH36" s="241">
        <f t="shared" si="18"/>
        <v>0</v>
      </c>
      <c r="AI36" s="165">
        <v>43031</v>
      </c>
      <c r="AJ36" s="166">
        <v>0.65625</v>
      </c>
      <c r="AK36" s="167"/>
      <c r="AL36" s="168"/>
      <c r="AM36" s="164" t="s">
        <v>163</v>
      </c>
      <c r="AN36" s="231" t="s">
        <v>242</v>
      </c>
      <c r="AO36" s="220"/>
      <c r="AP36" s="229"/>
      <c r="AQ36" s="85"/>
      <c r="AR36" s="261" t="str">
        <f t="shared" si="0"/>
        <v/>
      </c>
      <c r="AS36" s="262" t="str">
        <f t="shared" si="1"/>
        <v/>
      </c>
      <c r="AT36" s="262" t="str">
        <f t="shared" si="2"/>
        <v/>
      </c>
      <c r="AU36" s="261" t="str">
        <f t="shared" si="3"/>
        <v/>
      </c>
      <c r="AV36" s="262" t="str">
        <f t="shared" si="4"/>
        <v/>
      </c>
      <c r="AW36" s="262" t="str">
        <f t="shared" si="5"/>
        <v/>
      </c>
      <c r="AX36" s="261" t="str">
        <f t="shared" si="6"/>
        <v/>
      </c>
      <c r="AY36" s="262" t="str">
        <f t="shared" si="7"/>
        <v/>
      </c>
      <c r="AZ36" s="262" t="str">
        <f t="shared" si="8"/>
        <v/>
      </c>
      <c r="BA36" s="262"/>
      <c r="BB36" s="262"/>
      <c r="BC36" s="262"/>
      <c r="BD36" s="262"/>
      <c r="BE36" s="261" t="str">
        <f t="shared" si="9"/>
        <v>Nu a fost afectat partenerul adiacent</v>
      </c>
      <c r="BF36" s="262" t="str">
        <f t="shared" si="10"/>
        <v>-</v>
      </c>
      <c r="BG36" s="262" t="str">
        <f t="shared" si="11"/>
        <v>-</v>
      </c>
      <c r="BH36" s="261" t="str">
        <f t="shared" si="12"/>
        <v>Nu a fost afectat partenerul adiacent</v>
      </c>
      <c r="BI36" s="262" t="str">
        <f t="shared" si="13"/>
        <v>-</v>
      </c>
      <c r="BJ36" s="262" t="str">
        <f t="shared" si="14"/>
        <v>-</v>
      </c>
      <c r="BK36" s="261" t="str">
        <f t="shared" si="15"/>
        <v>Nu a fost afectat UR</v>
      </c>
      <c r="BL36" s="262" t="str">
        <f t="shared" si="16"/>
        <v>-</v>
      </c>
      <c r="BM36" s="262" t="str">
        <f t="shared" si="17"/>
        <v>-</v>
      </c>
      <c r="BN36" s="334"/>
      <c r="BO36" s="334"/>
    </row>
    <row r="37" spans="1:67" s="97" customFormat="1" ht="26.25" thickBot="1" x14ac:dyDescent="0.3">
      <c r="A37" s="4">
        <f t="shared" si="20"/>
        <v>29</v>
      </c>
      <c r="B37" s="5" t="s">
        <v>4</v>
      </c>
      <c r="C37" s="5" t="s">
        <v>10</v>
      </c>
      <c r="D37" s="6" t="s">
        <v>164</v>
      </c>
      <c r="E37" s="5">
        <v>145765</v>
      </c>
      <c r="F37" s="5" t="s">
        <v>165</v>
      </c>
      <c r="G37" s="5" t="s">
        <v>13</v>
      </c>
      <c r="H37" s="62">
        <v>434542.98</v>
      </c>
      <c r="I37" s="62">
        <v>483711.13</v>
      </c>
      <c r="J37" s="62">
        <v>434542.98</v>
      </c>
      <c r="K37" s="62">
        <v>483711.13</v>
      </c>
      <c r="L37" s="5" t="s">
        <v>10</v>
      </c>
      <c r="M37" s="5" t="s">
        <v>10</v>
      </c>
      <c r="N37" s="5" t="s">
        <v>166</v>
      </c>
      <c r="O37" s="5" t="s">
        <v>165</v>
      </c>
      <c r="P37" s="5" t="s">
        <v>10</v>
      </c>
      <c r="Q37" s="5" t="s">
        <v>10</v>
      </c>
      <c r="R37" s="5" t="s">
        <v>10</v>
      </c>
      <c r="S37" s="5" t="s">
        <v>10</v>
      </c>
      <c r="T37" s="5" t="s">
        <v>9</v>
      </c>
      <c r="U37" s="61" t="s">
        <v>295</v>
      </c>
      <c r="V37" s="317" t="s">
        <v>216</v>
      </c>
      <c r="W37" s="96" t="s">
        <v>10</v>
      </c>
      <c r="X37" s="8">
        <v>43033</v>
      </c>
      <c r="Y37" s="9">
        <v>0.41666666666666669</v>
      </c>
      <c r="Z37" s="8">
        <v>43033</v>
      </c>
      <c r="AA37" s="9">
        <v>0.58333333333333337</v>
      </c>
      <c r="AB37" s="5" t="s">
        <v>15</v>
      </c>
      <c r="AC37" s="10" t="s">
        <v>62</v>
      </c>
      <c r="AD37" s="118">
        <v>43033</v>
      </c>
      <c r="AE37" s="119">
        <v>0.41666666666666669</v>
      </c>
      <c r="AF37" s="120">
        <v>43033</v>
      </c>
      <c r="AG37" s="121">
        <v>0.57291666666666663</v>
      </c>
      <c r="AH37" s="236">
        <f t="shared" si="18"/>
        <v>4</v>
      </c>
      <c r="AI37" s="123">
        <v>43033</v>
      </c>
      <c r="AJ37" s="119">
        <v>0.35555555555555557</v>
      </c>
      <c r="AK37" s="124">
        <v>43031</v>
      </c>
      <c r="AL37" s="121"/>
      <c r="AM37" s="122" t="s">
        <v>167</v>
      </c>
      <c r="AN37" s="200" t="s">
        <v>247</v>
      </c>
      <c r="AO37" s="214"/>
      <c r="AP37" s="226"/>
      <c r="AQ37" s="5"/>
      <c r="AR37" s="260">
        <f t="shared" si="0"/>
        <v>-57.999999999941792</v>
      </c>
      <c r="AS37" s="3">
        <f t="shared" si="1"/>
        <v>1</v>
      </c>
      <c r="AT37" s="3">
        <f t="shared" si="2"/>
        <v>1</v>
      </c>
      <c r="AU37" s="260">
        <f t="shared" si="3"/>
        <v>-1.4666666665580124</v>
      </c>
      <c r="AV37" s="3">
        <f t="shared" si="4"/>
        <v>3</v>
      </c>
      <c r="AW37" s="3">
        <f t="shared" si="5"/>
        <v>3</v>
      </c>
      <c r="AX37" s="260">
        <f t="shared" si="6"/>
        <v>3.75</v>
      </c>
      <c r="AY37" s="3">
        <f t="shared" si="7"/>
        <v>0</v>
      </c>
      <c r="AZ37" s="3">
        <f t="shared" si="8"/>
        <v>0</v>
      </c>
      <c r="BA37" s="3"/>
      <c r="BB37" s="3"/>
      <c r="BC37" s="3"/>
      <c r="BD37" s="3"/>
      <c r="BE37" s="260" t="str">
        <f t="shared" si="9"/>
        <v/>
      </c>
      <c r="BF37" s="3" t="str">
        <f t="shared" si="10"/>
        <v/>
      </c>
      <c r="BG37" s="3" t="str">
        <f t="shared" si="11"/>
        <v/>
      </c>
      <c r="BH37" s="260" t="str">
        <f t="shared" si="12"/>
        <v/>
      </c>
      <c r="BI37" s="3" t="str">
        <f t="shared" si="13"/>
        <v/>
      </c>
      <c r="BJ37" s="3" t="str">
        <f t="shared" si="14"/>
        <v/>
      </c>
      <c r="BK37" s="260" t="str">
        <f t="shared" si="15"/>
        <v/>
      </c>
      <c r="BL37" s="3" t="str">
        <f t="shared" si="16"/>
        <v/>
      </c>
      <c r="BM37" s="3" t="str">
        <f t="shared" si="17"/>
        <v/>
      </c>
      <c r="BN37" s="314"/>
      <c r="BO37" s="314"/>
    </row>
    <row r="38" spans="1:67" s="115" customFormat="1" ht="51" x14ac:dyDescent="0.25">
      <c r="A38" s="17">
        <f t="shared" si="20"/>
        <v>30</v>
      </c>
      <c r="B38" s="18" t="s">
        <v>10</v>
      </c>
      <c r="C38" s="18" t="s">
        <v>4</v>
      </c>
      <c r="D38" s="84" t="s">
        <v>51</v>
      </c>
      <c r="E38" s="18">
        <v>109265</v>
      </c>
      <c r="F38" s="18" t="s">
        <v>53</v>
      </c>
      <c r="G38" s="18" t="s">
        <v>60</v>
      </c>
      <c r="H38" s="77">
        <v>371312.82</v>
      </c>
      <c r="I38" s="77">
        <v>665034.53</v>
      </c>
      <c r="J38" s="77">
        <v>371420.04</v>
      </c>
      <c r="K38" s="77">
        <v>664986.78</v>
      </c>
      <c r="L38" s="19" t="s">
        <v>52</v>
      </c>
      <c r="M38" s="19" t="s">
        <v>53</v>
      </c>
      <c r="N38" s="18" t="s">
        <v>10</v>
      </c>
      <c r="O38" s="18" t="s">
        <v>10</v>
      </c>
      <c r="P38" s="18" t="s">
        <v>10</v>
      </c>
      <c r="Q38" s="18" t="s">
        <v>10</v>
      </c>
      <c r="R38" s="18" t="s">
        <v>10</v>
      </c>
      <c r="S38" s="18" t="s">
        <v>10</v>
      </c>
      <c r="T38" s="19" t="s">
        <v>9</v>
      </c>
      <c r="U38" s="82" t="s">
        <v>296</v>
      </c>
      <c r="V38" s="318" t="s">
        <v>216</v>
      </c>
      <c r="W38" s="102" t="s">
        <v>58</v>
      </c>
      <c r="X38" s="14">
        <v>43033</v>
      </c>
      <c r="Y38" s="15">
        <v>0.54166666666666663</v>
      </c>
      <c r="Z38" s="14">
        <v>43034</v>
      </c>
      <c r="AA38" s="15">
        <v>0.41666666666666669</v>
      </c>
      <c r="AB38" s="12" t="s">
        <v>59</v>
      </c>
      <c r="AC38" s="23" t="s">
        <v>62</v>
      </c>
      <c r="AD38" s="169"/>
      <c r="AE38" s="132"/>
      <c r="AF38" s="170"/>
      <c r="AG38" s="134"/>
      <c r="AH38" s="237">
        <f t="shared" si="18"/>
        <v>0</v>
      </c>
      <c r="AI38" s="131">
        <v>43033</v>
      </c>
      <c r="AJ38" s="132">
        <v>0.35555555555555557</v>
      </c>
      <c r="AK38" s="133"/>
      <c r="AL38" s="134"/>
      <c r="AM38" s="130" t="s">
        <v>168</v>
      </c>
      <c r="AN38" s="183" t="s">
        <v>242</v>
      </c>
      <c r="AO38" s="215"/>
      <c r="AP38" s="225"/>
      <c r="AQ38" s="12"/>
      <c r="AR38" s="257" t="str">
        <f t="shared" si="0"/>
        <v/>
      </c>
      <c r="AS38" s="107" t="str">
        <f t="shared" si="1"/>
        <v/>
      </c>
      <c r="AT38" s="107" t="str">
        <f t="shared" si="2"/>
        <v/>
      </c>
      <c r="AU38" s="257" t="str">
        <f t="shared" si="3"/>
        <v/>
      </c>
      <c r="AV38" s="107" t="str">
        <f t="shared" si="4"/>
        <v/>
      </c>
      <c r="AW38" s="107" t="str">
        <f t="shared" si="5"/>
        <v/>
      </c>
      <c r="AX38" s="257" t="str">
        <f t="shared" si="6"/>
        <v/>
      </c>
      <c r="AY38" s="107" t="str">
        <f t="shared" si="7"/>
        <v/>
      </c>
      <c r="AZ38" s="107" t="str">
        <f t="shared" si="8"/>
        <v/>
      </c>
      <c r="BA38" s="107"/>
      <c r="BB38" s="107"/>
      <c r="BC38" s="107"/>
      <c r="BD38" s="107"/>
      <c r="BE38" s="257" t="str">
        <f t="shared" si="9"/>
        <v>Nu a fost afectat partenerul adiacent</v>
      </c>
      <c r="BF38" s="107" t="str">
        <f t="shared" si="10"/>
        <v>-</v>
      </c>
      <c r="BG38" s="107" t="str">
        <f t="shared" si="11"/>
        <v>-</v>
      </c>
      <c r="BH38" s="257" t="str">
        <f t="shared" si="12"/>
        <v>Nu a fost afectat partenerul adiacent</v>
      </c>
      <c r="BI38" s="107" t="str">
        <f t="shared" si="13"/>
        <v>-</v>
      </c>
      <c r="BJ38" s="107" t="str">
        <f t="shared" si="14"/>
        <v>-</v>
      </c>
      <c r="BK38" s="257" t="str">
        <f t="shared" si="15"/>
        <v>Nu a fost afectat UR</v>
      </c>
      <c r="BL38" s="107" t="str">
        <f t="shared" si="16"/>
        <v>-</v>
      </c>
      <c r="BM38" s="107" t="str">
        <f t="shared" si="17"/>
        <v>-</v>
      </c>
      <c r="BN38" s="287"/>
      <c r="BO38" s="287"/>
    </row>
    <row r="39" spans="1:67" s="93" customFormat="1" ht="51" x14ac:dyDescent="0.25">
      <c r="A39" s="24">
        <f t="shared" si="20"/>
        <v>31</v>
      </c>
      <c r="B39" s="25" t="s">
        <v>10</v>
      </c>
      <c r="C39" s="25" t="s">
        <v>4</v>
      </c>
      <c r="D39" s="89" t="s">
        <v>51</v>
      </c>
      <c r="E39" s="25">
        <v>140244</v>
      </c>
      <c r="F39" s="25" t="s">
        <v>55</v>
      </c>
      <c r="G39" s="25" t="s">
        <v>61</v>
      </c>
      <c r="H39" s="78">
        <v>369672.11</v>
      </c>
      <c r="I39" s="78">
        <v>658600.05000000005</v>
      </c>
      <c r="J39" s="78">
        <v>370018.54</v>
      </c>
      <c r="K39" s="78">
        <v>658821.16</v>
      </c>
      <c r="L39" s="26" t="s">
        <v>54</v>
      </c>
      <c r="M39" s="26" t="s">
        <v>55</v>
      </c>
      <c r="N39" s="25" t="s">
        <v>10</v>
      </c>
      <c r="O39" s="25" t="s">
        <v>10</v>
      </c>
      <c r="P39" s="25" t="s">
        <v>10</v>
      </c>
      <c r="Q39" s="25" t="s">
        <v>10</v>
      </c>
      <c r="R39" s="25" t="s">
        <v>10</v>
      </c>
      <c r="S39" s="25" t="s">
        <v>10</v>
      </c>
      <c r="T39" s="26" t="s">
        <v>9</v>
      </c>
      <c r="U39" s="91" t="s">
        <v>280</v>
      </c>
      <c r="V39" s="319" t="s">
        <v>269</v>
      </c>
      <c r="W39" s="339" t="s">
        <v>58</v>
      </c>
      <c r="X39" s="28">
        <v>43033</v>
      </c>
      <c r="Y39" s="29">
        <v>0.54166666666666663</v>
      </c>
      <c r="Z39" s="28">
        <v>43034</v>
      </c>
      <c r="AA39" s="29">
        <v>0.41666666666666669</v>
      </c>
      <c r="AB39" s="25" t="s">
        <v>59</v>
      </c>
      <c r="AC39" s="30" t="s">
        <v>62</v>
      </c>
      <c r="AD39" s="171"/>
      <c r="AE39" s="136"/>
      <c r="AF39" s="172"/>
      <c r="AG39" s="138"/>
      <c r="AH39" s="238">
        <f t="shared" si="18"/>
        <v>0</v>
      </c>
      <c r="AI39" s="140">
        <v>43033</v>
      </c>
      <c r="AJ39" s="136">
        <v>0.35555555555555557</v>
      </c>
      <c r="AK39" s="141"/>
      <c r="AL39" s="138"/>
      <c r="AM39" s="179" t="s">
        <v>168</v>
      </c>
      <c r="AN39" s="187" t="s">
        <v>242</v>
      </c>
      <c r="AO39" s="216"/>
      <c r="AP39" s="227"/>
      <c r="AQ39" s="38"/>
      <c r="AR39" s="259" t="str">
        <f t="shared" si="0"/>
        <v/>
      </c>
      <c r="AS39" s="258" t="str">
        <f t="shared" si="1"/>
        <v/>
      </c>
      <c r="AT39" s="258" t="str">
        <f t="shared" si="2"/>
        <v/>
      </c>
      <c r="AU39" s="259" t="str">
        <f t="shared" si="3"/>
        <v/>
      </c>
      <c r="AV39" s="258" t="str">
        <f t="shared" si="4"/>
        <v/>
      </c>
      <c r="AW39" s="258" t="str">
        <f t="shared" si="5"/>
        <v/>
      </c>
      <c r="AX39" s="259" t="str">
        <f t="shared" si="6"/>
        <v/>
      </c>
      <c r="AY39" s="258" t="str">
        <f t="shared" si="7"/>
        <v/>
      </c>
      <c r="AZ39" s="258" t="str">
        <f t="shared" si="8"/>
        <v/>
      </c>
      <c r="BA39" s="258"/>
      <c r="BB39" s="258"/>
      <c r="BC39" s="258"/>
      <c r="BD39" s="258"/>
      <c r="BE39" s="259" t="str">
        <f t="shared" si="9"/>
        <v>Nu a fost afectat partenerul adiacent</v>
      </c>
      <c r="BF39" s="258" t="str">
        <f t="shared" si="10"/>
        <v>-</v>
      </c>
      <c r="BG39" s="258" t="str">
        <f t="shared" si="11"/>
        <v>-</v>
      </c>
      <c r="BH39" s="259" t="str">
        <f t="shared" si="12"/>
        <v>Nu a fost afectat partenerul adiacent</v>
      </c>
      <c r="BI39" s="258" t="str">
        <f t="shared" si="13"/>
        <v>-</v>
      </c>
      <c r="BJ39" s="258" t="str">
        <f t="shared" si="14"/>
        <v>-</v>
      </c>
      <c r="BK39" s="259" t="str">
        <f t="shared" si="15"/>
        <v>Nu a fost afectat UR</v>
      </c>
      <c r="BL39" s="258" t="str">
        <f t="shared" si="16"/>
        <v>-</v>
      </c>
      <c r="BM39" s="258" t="str">
        <f t="shared" si="17"/>
        <v>-</v>
      </c>
      <c r="BN39" s="292"/>
      <c r="BO39" s="292"/>
    </row>
    <row r="40" spans="1:67" s="116" customFormat="1" ht="51.75" thickBot="1" x14ac:dyDescent="0.3">
      <c r="A40" s="31">
        <f t="shared" si="20"/>
        <v>32</v>
      </c>
      <c r="B40" s="32" t="s">
        <v>10</v>
      </c>
      <c r="C40" s="32" t="s">
        <v>4</v>
      </c>
      <c r="D40" s="86" t="s">
        <v>51</v>
      </c>
      <c r="E40" s="32">
        <v>142710</v>
      </c>
      <c r="F40" s="32" t="s">
        <v>57</v>
      </c>
      <c r="G40" s="32" t="s">
        <v>61</v>
      </c>
      <c r="H40" s="79">
        <v>369658.85</v>
      </c>
      <c r="I40" s="79">
        <v>649334.05000000005</v>
      </c>
      <c r="J40" s="79">
        <v>369552.55</v>
      </c>
      <c r="K40" s="79">
        <v>649326.13</v>
      </c>
      <c r="L40" s="33" t="s">
        <v>56</v>
      </c>
      <c r="M40" s="33" t="s">
        <v>57</v>
      </c>
      <c r="N40" s="32" t="s">
        <v>10</v>
      </c>
      <c r="O40" s="32" t="s">
        <v>10</v>
      </c>
      <c r="P40" s="32" t="s">
        <v>10</v>
      </c>
      <c r="Q40" s="32" t="s">
        <v>10</v>
      </c>
      <c r="R40" s="32" t="s">
        <v>10</v>
      </c>
      <c r="S40" s="32" t="s">
        <v>10</v>
      </c>
      <c r="T40" s="33" t="s">
        <v>9</v>
      </c>
      <c r="U40" s="321" t="s">
        <v>270</v>
      </c>
      <c r="V40" s="322" t="s">
        <v>269</v>
      </c>
      <c r="W40" s="106" t="s">
        <v>58</v>
      </c>
      <c r="X40" s="63">
        <v>43033</v>
      </c>
      <c r="Y40" s="45">
        <v>0.54166666666666663</v>
      </c>
      <c r="Z40" s="63">
        <v>43034</v>
      </c>
      <c r="AA40" s="45">
        <v>0.41666666666666669</v>
      </c>
      <c r="AB40" s="85" t="s">
        <v>59</v>
      </c>
      <c r="AC40" s="36" t="s">
        <v>62</v>
      </c>
      <c r="AD40" s="173"/>
      <c r="AE40" s="166"/>
      <c r="AF40" s="174"/>
      <c r="AG40" s="168"/>
      <c r="AH40" s="241">
        <f t="shared" si="18"/>
        <v>0</v>
      </c>
      <c r="AI40" s="165">
        <v>43033</v>
      </c>
      <c r="AJ40" s="166">
        <v>0.35555555555555557</v>
      </c>
      <c r="AK40" s="167"/>
      <c r="AL40" s="168"/>
      <c r="AM40" s="180" t="s">
        <v>168</v>
      </c>
      <c r="AN40" s="231" t="s">
        <v>242</v>
      </c>
      <c r="AO40" s="220"/>
      <c r="AP40" s="229"/>
      <c r="AQ40" s="85"/>
      <c r="AR40" s="261" t="str">
        <f t="shared" si="0"/>
        <v/>
      </c>
      <c r="AS40" s="262" t="str">
        <f t="shared" si="1"/>
        <v/>
      </c>
      <c r="AT40" s="262" t="str">
        <f t="shared" si="2"/>
        <v/>
      </c>
      <c r="AU40" s="261" t="str">
        <f t="shared" si="3"/>
        <v/>
      </c>
      <c r="AV40" s="262" t="str">
        <f t="shared" si="4"/>
        <v/>
      </c>
      <c r="AW40" s="262" t="str">
        <f t="shared" si="5"/>
        <v/>
      </c>
      <c r="AX40" s="261" t="str">
        <f t="shared" si="6"/>
        <v/>
      </c>
      <c r="AY40" s="262" t="str">
        <f t="shared" si="7"/>
        <v/>
      </c>
      <c r="AZ40" s="262" t="str">
        <f t="shared" si="8"/>
        <v/>
      </c>
      <c r="BA40" s="262"/>
      <c r="BB40" s="262"/>
      <c r="BC40" s="262"/>
      <c r="BD40" s="262"/>
      <c r="BE40" s="261" t="str">
        <f t="shared" si="9"/>
        <v>Nu a fost afectat partenerul adiacent</v>
      </c>
      <c r="BF40" s="262" t="str">
        <f t="shared" si="10"/>
        <v>-</v>
      </c>
      <c r="BG40" s="262" t="str">
        <f t="shared" si="11"/>
        <v>-</v>
      </c>
      <c r="BH40" s="261" t="str">
        <f t="shared" si="12"/>
        <v>Nu a fost afectat partenerul adiacent</v>
      </c>
      <c r="BI40" s="262" t="str">
        <f t="shared" si="13"/>
        <v>-</v>
      </c>
      <c r="BJ40" s="262" t="str">
        <f t="shared" si="14"/>
        <v>-</v>
      </c>
      <c r="BK40" s="261" t="str">
        <f t="shared" si="15"/>
        <v>Nu a fost afectat UR</v>
      </c>
      <c r="BL40" s="262" t="str">
        <f t="shared" si="16"/>
        <v>-</v>
      </c>
      <c r="BM40" s="262" t="str">
        <f t="shared" si="17"/>
        <v>-</v>
      </c>
      <c r="BN40" s="334"/>
      <c r="BO40" s="334"/>
    </row>
    <row r="41" spans="1:67" s="97" customFormat="1" ht="26.25" thickBot="1" x14ac:dyDescent="0.3">
      <c r="A41" s="4">
        <f t="shared" si="20"/>
        <v>33</v>
      </c>
      <c r="B41" s="5" t="s">
        <v>4</v>
      </c>
      <c r="C41" s="5" t="s">
        <v>10</v>
      </c>
      <c r="D41" s="6" t="s">
        <v>169</v>
      </c>
      <c r="E41" s="5">
        <v>42464</v>
      </c>
      <c r="F41" s="5" t="s">
        <v>170</v>
      </c>
      <c r="G41" s="5" t="s">
        <v>66</v>
      </c>
      <c r="H41" s="62">
        <v>486437.48</v>
      </c>
      <c r="I41" s="62">
        <v>474249.04</v>
      </c>
      <c r="J41" s="62">
        <v>486437.48</v>
      </c>
      <c r="K41" s="62">
        <v>474249.04</v>
      </c>
      <c r="L41" s="5" t="s">
        <v>10</v>
      </c>
      <c r="M41" s="5" t="s">
        <v>10</v>
      </c>
      <c r="N41" s="5" t="s">
        <v>171</v>
      </c>
      <c r="O41" s="5" t="s">
        <v>172</v>
      </c>
      <c r="P41" s="5" t="s">
        <v>10</v>
      </c>
      <c r="Q41" s="5" t="s">
        <v>10</v>
      </c>
      <c r="R41" s="5" t="s">
        <v>10</v>
      </c>
      <c r="S41" s="5" t="s">
        <v>10</v>
      </c>
      <c r="T41" s="5" t="s">
        <v>9</v>
      </c>
      <c r="U41" s="61" t="s">
        <v>297</v>
      </c>
      <c r="V41" s="317" t="s">
        <v>272</v>
      </c>
      <c r="W41" s="96" t="s">
        <v>10</v>
      </c>
      <c r="X41" s="8">
        <v>43035</v>
      </c>
      <c r="Y41" s="9">
        <v>0.41666666666666669</v>
      </c>
      <c r="Z41" s="8">
        <v>43035</v>
      </c>
      <c r="AA41" s="9">
        <v>0.54166666666666663</v>
      </c>
      <c r="AB41" s="5" t="s">
        <v>66</v>
      </c>
      <c r="AC41" s="10" t="s">
        <v>62</v>
      </c>
      <c r="AD41" s="118">
        <v>43035</v>
      </c>
      <c r="AE41" s="119">
        <v>0.41666666666666669</v>
      </c>
      <c r="AF41" s="120">
        <v>43035</v>
      </c>
      <c r="AG41" s="121">
        <v>0.54166666666666663</v>
      </c>
      <c r="AH41" s="236">
        <f t="shared" si="18"/>
        <v>2</v>
      </c>
      <c r="AI41" s="123">
        <v>43035</v>
      </c>
      <c r="AJ41" s="119">
        <v>0.58750000000000002</v>
      </c>
      <c r="AK41" s="124">
        <v>43031</v>
      </c>
      <c r="AL41" s="121">
        <v>0.53472222222222221</v>
      </c>
      <c r="AM41" s="122" t="s">
        <v>173</v>
      </c>
      <c r="AN41" s="200" t="s">
        <v>242</v>
      </c>
      <c r="AO41" s="214"/>
      <c r="AP41" s="226"/>
      <c r="AQ41" s="5"/>
      <c r="AR41" s="260" t="str">
        <f t="shared" ref="AR41:AR70" si="21">IF(B41="X",IF(AN41="","Afectat sau NU?",IF(AN41="DA",IF(((AK41+AL41)-(AD41+AE41))*24&lt;-720,"Neinformat",((AK41+AL41)-(AD41+AE41))*24),"Nu a fost afectat PM/SM")),"")</f>
        <v>Nu a fost afectat PM/SM</v>
      </c>
      <c r="AS41" s="3" t="str">
        <f t="shared" ref="AS41:AS70" si="22">IF(B41="X",IF(AN41="DA",IF(AR41&lt;6,LEN(TRIM(V41))-LEN(SUBSTITUTE(V41,CHAR(44),""))+1,0),"-"),"")</f>
        <v>-</v>
      </c>
      <c r="AT41" s="3" t="str">
        <f t="shared" ref="AT41:AT70" si="23">IF(B41="X",IF(AN41="DA",LEN(TRIM(V41))-LEN(SUBSTITUTE(V41,CHAR(44),""))+1,"-"),"")</f>
        <v>-</v>
      </c>
      <c r="AU41" s="260" t="str">
        <f t="shared" ref="AU41:AU70" si="24">IF(B41="X",IF(AN41="","Afectat sau NU?",IF(AN41="DA",IF(((AI41+AJ41)-(AD41+AE41))*24&lt;-720,"Neinformat",((AI41+AJ41)-(AD41+AE41))*24),"Nu a fost afectat PM/SM")),"")</f>
        <v>Nu a fost afectat PM/SM</v>
      </c>
      <c r="AV41" s="3" t="str">
        <f t="shared" ref="AV41:AV70" si="25">IF(B41="X",IF(AN41="DA",IF(AU41&lt;6,LEN(TRIM(U41))-LEN(SUBSTITUTE(U41,CHAR(44),""))+1,0),"-"),"")</f>
        <v>-</v>
      </c>
      <c r="AW41" s="3" t="str">
        <f t="shared" ref="AW41:AW70" si="26">IF(B41="X",IF(AN41="DA",LEN(TRIM(U41))-LEN(SUBSTITUTE(U41,CHAR(44),""))+1,"-"),"")</f>
        <v>-</v>
      </c>
      <c r="AX41" s="260" t="str">
        <f t="shared" ref="AX41:AX70" si="27">IF(B41="X",IF(AN41="","Afectat sau NU?",IF(AN41="DA",((AF41+AG41)-(AD41+AE41))*24,"Nu a fost afectat PM/SM")),"")</f>
        <v>Nu a fost afectat PM/SM</v>
      </c>
      <c r="AY41" s="3" t="str">
        <f t="shared" ref="AY41:AY70" si="28">IF(B41="X",IF(AN41="DA",IF(AX41&gt;24,IF(AQ41="NU",0,LEN(TRIM(V41))-LEN(SUBSTITUTE(V41,CHAR(44),""))+1),0),"-"),"")</f>
        <v>-</v>
      </c>
      <c r="AZ41" s="3" t="str">
        <f t="shared" ref="AZ41:AZ70" si="29">IF(B41="X",IF(AN41="DA",IF(AX41&gt;24,LEN(TRIM(V41))-LEN(SUBSTITUTE(V41,CHAR(44),""))+1,0),"-"),"")</f>
        <v>-</v>
      </c>
      <c r="BA41" s="3"/>
      <c r="BB41" s="3"/>
      <c r="BC41" s="3"/>
      <c r="BD41" s="3"/>
      <c r="BE41" s="260" t="str">
        <f t="shared" ref="BE41:BE70" si="30">IF(C41="X",IF(AN41="","Afectat sau NU?",IF(AN41="DA",IF(AK41="","Neinformat",NETWORKDAYS(AK41+AL41,AD41+AE41,$BR$4:$BR$12)-1),"Nu a fost afectat partenerul adiacent")),"")</f>
        <v/>
      </c>
      <c r="BF41" s="3" t="str">
        <f t="shared" ref="BF41:BF70" si="31">IF(C41="X",IF(AN41="DA",IF(AND(BE41&gt;=5,AK41&lt;&gt;""),LEN(TRIM(V41))-LEN(SUBSTITUTE(V41,CHAR(44),""))+1,0),"-"),"")</f>
        <v/>
      </c>
      <c r="BG41" s="3" t="str">
        <f t="shared" ref="BG41:BG70" si="32">IF(C41="X",IF(AN41="DA",LEN(TRIM(V41))-LEN(SUBSTITUTE(V41,CHAR(44),""))+1,"-"),"")</f>
        <v/>
      </c>
      <c r="BH41" s="260" t="str">
        <f t="shared" ref="BH41:BH70" si="33">IF(C41="X",IF(AN41="","Afectat sau NU?",IF(AN41="DA",IF(AI41="","Neinformat",NETWORKDAYS(AI41+AJ41,AD41+AE41,$BR$4:$BR$12)-1),"Nu a fost afectat partenerul adiacent")),"")</f>
        <v/>
      </c>
      <c r="BI41" s="3" t="str">
        <f t="shared" ref="BI41:BI70" si="34">IF(C41="X",IF(AN41="DA",IF(AND(BH41&gt;=5,AI41&lt;&gt;""),LEN(TRIM(U41))-LEN(SUBSTITUTE(U41,CHAR(44),""))+1,0),"-"),"")</f>
        <v/>
      </c>
      <c r="BJ41" s="3" t="str">
        <f t="shared" ref="BJ41:BJ70" si="35">IF(C41="X",IF(AN41="DA",LEN(TRIM(U41))-LEN(SUBSTITUTE(U41,CHAR(44),""))+1,"-"),"")</f>
        <v/>
      </c>
      <c r="BK41" s="260" t="str">
        <f t="shared" ref="BK41:BK70" si="36">IF(C41="X",IF(AN41="","Afectat sau NU?",IF(AN41="DA",((AF41+AG41)-(Z41+AA41))*24,"Nu a fost afectat UR")),"")</f>
        <v/>
      </c>
      <c r="BL41" s="3" t="str">
        <f t="shared" ref="BL41:BL70" si="37">IF(C41="X",IF(AN41&lt;&gt;"DA","-",IF(AND(AN41="DA",BK41&lt;=0),LEN(TRIM(V41))-LEN(SUBSTITUTE(V41,CHAR(44),""))+1+LEN(TRIM(U41))-LEN(SUBSTITUTE(U41,CHAR(44),""))+1,0)),"")</f>
        <v/>
      </c>
      <c r="BM41" s="3" t="str">
        <f t="shared" ref="BM41:BM70" si="38">IF(C41="X",IF(AN41="DA",LEN(TRIM(V41))-LEN(SUBSTITUTE(V41,CHAR(44),""))+1+LEN(TRIM(U41))-LEN(SUBSTITUTE(U41,CHAR(44),""))+1,"-"),"")</f>
        <v/>
      </c>
      <c r="BN41" s="314"/>
      <c r="BO41" s="314"/>
    </row>
    <row r="42" spans="1:67" s="97" customFormat="1" ht="115.5" thickBot="1" x14ac:dyDescent="0.3">
      <c r="A42" s="4">
        <f t="shared" si="20"/>
        <v>34</v>
      </c>
      <c r="B42" s="5" t="s">
        <v>4</v>
      </c>
      <c r="C42" s="5" t="s">
        <v>10</v>
      </c>
      <c r="D42" s="61" t="s">
        <v>174</v>
      </c>
      <c r="E42" s="5">
        <v>116652</v>
      </c>
      <c r="F42" s="5" t="s">
        <v>175</v>
      </c>
      <c r="G42" s="5" t="s">
        <v>176</v>
      </c>
      <c r="H42" s="62">
        <v>62284.936518039598</v>
      </c>
      <c r="I42" s="62">
        <v>56742.047873945899</v>
      </c>
      <c r="J42" s="62">
        <v>471863.91251365602</v>
      </c>
      <c r="K42" s="62">
        <v>66227.458515810795</v>
      </c>
      <c r="L42" s="5" t="s">
        <v>10</v>
      </c>
      <c r="M42" s="5" t="s">
        <v>10</v>
      </c>
      <c r="N42" s="5" t="s">
        <v>10</v>
      </c>
      <c r="O42" s="5" t="s">
        <v>10</v>
      </c>
      <c r="P42" s="5" t="s">
        <v>10</v>
      </c>
      <c r="Q42" s="5" t="s">
        <v>10</v>
      </c>
      <c r="R42" s="5" t="s">
        <v>177</v>
      </c>
      <c r="S42" s="5" t="s">
        <v>178</v>
      </c>
      <c r="T42" s="5" t="s">
        <v>98</v>
      </c>
      <c r="U42" s="61" t="s">
        <v>298</v>
      </c>
      <c r="V42" s="317" t="s">
        <v>299</v>
      </c>
      <c r="W42" s="96" t="s">
        <v>10</v>
      </c>
      <c r="X42" s="8">
        <v>43035</v>
      </c>
      <c r="Y42" s="9">
        <v>0.6020833333333333</v>
      </c>
      <c r="Z42" s="8">
        <v>43035</v>
      </c>
      <c r="AA42" s="9">
        <v>0.83333333333333337</v>
      </c>
      <c r="AB42" s="5" t="s">
        <v>59</v>
      </c>
      <c r="AC42" s="10" t="s">
        <v>62</v>
      </c>
      <c r="AD42" s="118">
        <v>43035</v>
      </c>
      <c r="AE42" s="119">
        <v>0.47083333333333338</v>
      </c>
      <c r="AF42" s="120">
        <v>43035</v>
      </c>
      <c r="AG42" s="121">
        <v>0.78333333333333333</v>
      </c>
      <c r="AH42" s="236">
        <f t="shared" si="18"/>
        <v>17</v>
      </c>
      <c r="AI42" s="123"/>
      <c r="AJ42" s="119"/>
      <c r="AK42" s="124">
        <v>43035</v>
      </c>
      <c r="AL42" s="121">
        <v>0.48333333333333334</v>
      </c>
      <c r="AM42" s="122" t="s">
        <v>179</v>
      </c>
      <c r="AN42" s="200" t="s">
        <v>247</v>
      </c>
      <c r="AO42" s="214" t="s">
        <v>370</v>
      </c>
      <c r="AP42" s="226"/>
      <c r="AQ42" s="5"/>
      <c r="AR42" s="260">
        <f t="shared" si="21"/>
        <v>0.29999999993015081</v>
      </c>
      <c r="AS42" s="3">
        <f t="shared" si="22"/>
        <v>1</v>
      </c>
      <c r="AT42" s="3">
        <f t="shared" si="23"/>
        <v>1</v>
      </c>
      <c r="AU42" s="260" t="str">
        <f t="shared" si="24"/>
        <v>Neinformat</v>
      </c>
      <c r="AV42" s="3">
        <f t="shared" si="25"/>
        <v>0</v>
      </c>
      <c r="AW42" s="3">
        <f t="shared" si="26"/>
        <v>16</v>
      </c>
      <c r="AX42" s="260">
        <f t="shared" si="27"/>
        <v>7.5</v>
      </c>
      <c r="AY42" s="3">
        <f t="shared" si="28"/>
        <v>0</v>
      </c>
      <c r="AZ42" s="3">
        <f t="shared" si="29"/>
        <v>0</v>
      </c>
      <c r="BA42" s="3"/>
      <c r="BB42" s="3"/>
      <c r="BC42" s="3"/>
      <c r="BD42" s="3"/>
      <c r="BE42" s="260" t="str">
        <f t="shared" si="30"/>
        <v/>
      </c>
      <c r="BF42" s="3" t="str">
        <f t="shared" si="31"/>
        <v/>
      </c>
      <c r="BG42" s="3" t="str">
        <f t="shared" si="32"/>
        <v/>
      </c>
      <c r="BH42" s="260" t="str">
        <f t="shared" si="33"/>
        <v/>
      </c>
      <c r="BI42" s="3" t="str">
        <f t="shared" si="34"/>
        <v/>
      </c>
      <c r="BJ42" s="3" t="str">
        <f t="shared" si="35"/>
        <v/>
      </c>
      <c r="BK42" s="260" t="str">
        <f t="shared" si="36"/>
        <v/>
      </c>
      <c r="BL42" s="3" t="str">
        <f t="shared" si="37"/>
        <v/>
      </c>
      <c r="BM42" s="3" t="str">
        <f t="shared" si="38"/>
        <v/>
      </c>
      <c r="BN42" s="314"/>
      <c r="BO42" s="314"/>
    </row>
    <row r="43" spans="1:67" s="115" customFormat="1" ht="63.75" x14ac:dyDescent="0.25">
      <c r="A43" s="17">
        <f t="shared" si="20"/>
        <v>35</v>
      </c>
      <c r="B43" s="18" t="s">
        <v>4</v>
      </c>
      <c r="C43" s="18" t="s">
        <v>10</v>
      </c>
      <c r="D43" s="90" t="s">
        <v>183</v>
      </c>
      <c r="E43" s="18">
        <v>143557</v>
      </c>
      <c r="F43" s="18" t="s">
        <v>186</v>
      </c>
      <c r="G43" s="18" t="s">
        <v>13</v>
      </c>
      <c r="H43" s="77">
        <v>438109.45</v>
      </c>
      <c r="I43" s="77">
        <v>473474.76</v>
      </c>
      <c r="J43" s="77">
        <v>438109.45</v>
      </c>
      <c r="K43" s="77">
        <v>473474.76</v>
      </c>
      <c r="L43" s="18" t="s">
        <v>10</v>
      </c>
      <c r="M43" s="18" t="s">
        <v>10</v>
      </c>
      <c r="N43" s="18" t="s">
        <v>185</v>
      </c>
      <c r="O43" s="18" t="s">
        <v>186</v>
      </c>
      <c r="P43" s="18" t="s">
        <v>10</v>
      </c>
      <c r="Q43" s="18" t="s">
        <v>10</v>
      </c>
      <c r="R43" s="18" t="s">
        <v>10</v>
      </c>
      <c r="S43" s="18" t="s">
        <v>10</v>
      </c>
      <c r="T43" s="18" t="s">
        <v>9</v>
      </c>
      <c r="U43" s="82" t="s">
        <v>300</v>
      </c>
      <c r="V43" s="318" t="s">
        <v>216</v>
      </c>
      <c r="W43" s="99" t="s">
        <v>10</v>
      </c>
      <c r="X43" s="21">
        <v>43036</v>
      </c>
      <c r="Y43" s="22">
        <v>0.33333333333333331</v>
      </c>
      <c r="Z43" s="21">
        <v>43036</v>
      </c>
      <c r="AA43" s="22">
        <v>0.625</v>
      </c>
      <c r="AB43" s="18" t="s">
        <v>15</v>
      </c>
      <c r="AC43" s="23" t="s">
        <v>62</v>
      </c>
      <c r="AD43" s="181">
        <v>43036</v>
      </c>
      <c r="AE43" s="132">
        <v>0.33333333333333331</v>
      </c>
      <c r="AF43" s="182">
        <v>43036</v>
      </c>
      <c r="AG43" s="134">
        <v>0.66666666666666663</v>
      </c>
      <c r="AH43" s="243">
        <f t="shared" si="18"/>
        <v>11</v>
      </c>
      <c r="AI43" s="184"/>
      <c r="AJ43" s="184"/>
      <c r="AK43" s="182">
        <v>43021</v>
      </c>
      <c r="AL43" s="134"/>
      <c r="AM43" s="130" t="s">
        <v>217</v>
      </c>
      <c r="AN43" s="183" t="s">
        <v>247</v>
      </c>
      <c r="AO43" s="215" t="s">
        <v>218</v>
      </c>
      <c r="AP43" s="225"/>
      <c r="AQ43" s="12"/>
      <c r="AR43" s="257">
        <f t="shared" si="21"/>
        <v>-368.00000000005821</v>
      </c>
      <c r="AS43" s="107">
        <f t="shared" si="22"/>
        <v>1</v>
      </c>
      <c r="AT43" s="107">
        <f t="shared" si="23"/>
        <v>1</v>
      </c>
      <c r="AU43" s="257" t="str">
        <f t="shared" si="24"/>
        <v>Neinformat</v>
      </c>
      <c r="AV43" s="107">
        <f t="shared" si="25"/>
        <v>0</v>
      </c>
      <c r="AW43" s="107">
        <f t="shared" si="26"/>
        <v>10</v>
      </c>
      <c r="AX43" s="257">
        <f t="shared" si="27"/>
        <v>7.9999999998835847</v>
      </c>
      <c r="AY43" s="107">
        <f t="shared" si="28"/>
        <v>0</v>
      </c>
      <c r="AZ43" s="107">
        <f t="shared" si="29"/>
        <v>0</v>
      </c>
      <c r="BA43" s="107"/>
      <c r="BB43" s="107"/>
      <c r="BC43" s="107"/>
      <c r="BD43" s="107"/>
      <c r="BE43" s="257" t="str">
        <f t="shared" si="30"/>
        <v/>
      </c>
      <c r="BF43" s="107" t="str">
        <f t="shared" si="31"/>
        <v/>
      </c>
      <c r="BG43" s="107" t="str">
        <f t="shared" si="32"/>
        <v/>
      </c>
      <c r="BH43" s="257" t="str">
        <f t="shared" si="33"/>
        <v/>
      </c>
      <c r="BI43" s="107" t="str">
        <f t="shared" si="34"/>
        <v/>
      </c>
      <c r="BJ43" s="107" t="str">
        <f t="shared" si="35"/>
        <v/>
      </c>
      <c r="BK43" s="257" t="str">
        <f t="shared" si="36"/>
        <v/>
      </c>
      <c r="BL43" s="107" t="str">
        <f t="shared" si="37"/>
        <v/>
      </c>
      <c r="BM43" s="107" t="str">
        <f t="shared" si="38"/>
        <v/>
      </c>
      <c r="BN43" s="287"/>
      <c r="BO43" s="287"/>
    </row>
    <row r="44" spans="1:67" s="93" customFormat="1" ht="25.5" x14ac:dyDescent="0.25">
      <c r="A44" s="24">
        <f t="shared" si="20"/>
        <v>36</v>
      </c>
      <c r="B44" s="25" t="s">
        <v>4</v>
      </c>
      <c r="C44" s="25" t="s">
        <v>10</v>
      </c>
      <c r="D44" s="91" t="s">
        <v>183</v>
      </c>
      <c r="E44" s="25">
        <v>143557</v>
      </c>
      <c r="F44" s="25" t="s">
        <v>186</v>
      </c>
      <c r="G44" s="25" t="s">
        <v>13</v>
      </c>
      <c r="H44" s="78">
        <v>437947.89</v>
      </c>
      <c r="I44" s="78">
        <v>473137.15</v>
      </c>
      <c r="J44" s="78">
        <v>437947.89</v>
      </c>
      <c r="K44" s="78">
        <v>473137.15</v>
      </c>
      <c r="L44" s="25" t="s">
        <v>10</v>
      </c>
      <c r="M44" s="25" t="s">
        <v>10</v>
      </c>
      <c r="N44" s="25" t="s">
        <v>187</v>
      </c>
      <c r="O44" s="25" t="s">
        <v>188</v>
      </c>
      <c r="P44" s="25" t="s">
        <v>10</v>
      </c>
      <c r="Q44" s="25" t="s">
        <v>10</v>
      </c>
      <c r="R44" s="25" t="s">
        <v>10</v>
      </c>
      <c r="S44" s="25" t="s">
        <v>10</v>
      </c>
      <c r="T44" s="25" t="s">
        <v>21</v>
      </c>
      <c r="U44" s="91" t="s">
        <v>301</v>
      </c>
      <c r="V44" s="319" t="s">
        <v>302</v>
      </c>
      <c r="W44" s="103" t="s">
        <v>10</v>
      </c>
      <c r="X44" s="28">
        <v>43036</v>
      </c>
      <c r="Y44" s="29">
        <v>0.33333333333333331</v>
      </c>
      <c r="Z44" s="28">
        <v>43036</v>
      </c>
      <c r="AA44" s="29">
        <v>0.625</v>
      </c>
      <c r="AB44" s="25" t="s">
        <v>15</v>
      </c>
      <c r="AC44" s="30" t="s">
        <v>62</v>
      </c>
      <c r="AD44" s="185">
        <v>43036</v>
      </c>
      <c r="AE44" s="136">
        <v>0.33333333333333331</v>
      </c>
      <c r="AF44" s="186">
        <v>43036</v>
      </c>
      <c r="AG44" s="138">
        <v>0.6875</v>
      </c>
      <c r="AH44" s="244">
        <f t="shared" si="18"/>
        <v>3</v>
      </c>
      <c r="AI44" s="188"/>
      <c r="AJ44" s="188"/>
      <c r="AK44" s="186">
        <v>43033</v>
      </c>
      <c r="AL44" s="189">
        <v>0.5</v>
      </c>
      <c r="AM44" s="139" t="s">
        <v>217</v>
      </c>
      <c r="AN44" s="187" t="s">
        <v>247</v>
      </c>
      <c r="AO44" s="216" t="s">
        <v>218</v>
      </c>
      <c r="AP44" s="227"/>
      <c r="AQ44" s="38"/>
      <c r="AR44" s="259">
        <f t="shared" si="21"/>
        <v>-68.000000000058208</v>
      </c>
      <c r="AS44" s="258">
        <f t="shared" si="22"/>
        <v>1</v>
      </c>
      <c r="AT44" s="258">
        <f t="shared" si="23"/>
        <v>1</v>
      </c>
      <c r="AU44" s="259" t="str">
        <f t="shared" si="24"/>
        <v>Neinformat</v>
      </c>
      <c r="AV44" s="258">
        <f t="shared" si="25"/>
        <v>0</v>
      </c>
      <c r="AW44" s="258">
        <f t="shared" si="26"/>
        <v>2</v>
      </c>
      <c r="AX44" s="259">
        <f t="shared" si="27"/>
        <v>8.4999999999417923</v>
      </c>
      <c r="AY44" s="258">
        <f t="shared" si="28"/>
        <v>0</v>
      </c>
      <c r="AZ44" s="258">
        <f t="shared" si="29"/>
        <v>0</v>
      </c>
      <c r="BA44" s="258"/>
      <c r="BB44" s="258"/>
      <c r="BC44" s="258"/>
      <c r="BD44" s="258"/>
      <c r="BE44" s="259" t="str">
        <f t="shared" si="30"/>
        <v/>
      </c>
      <c r="BF44" s="258" t="str">
        <f t="shared" si="31"/>
        <v/>
      </c>
      <c r="BG44" s="258" t="str">
        <f t="shared" si="32"/>
        <v/>
      </c>
      <c r="BH44" s="259" t="str">
        <f t="shared" si="33"/>
        <v/>
      </c>
      <c r="BI44" s="258" t="str">
        <f t="shared" si="34"/>
        <v/>
      </c>
      <c r="BJ44" s="258" t="str">
        <f t="shared" si="35"/>
        <v/>
      </c>
      <c r="BK44" s="259" t="str">
        <f t="shared" si="36"/>
        <v/>
      </c>
      <c r="BL44" s="258" t="str">
        <f t="shared" si="37"/>
        <v/>
      </c>
      <c r="BM44" s="258" t="str">
        <f t="shared" si="38"/>
        <v/>
      </c>
      <c r="BN44" s="292"/>
      <c r="BO44" s="292"/>
    </row>
    <row r="45" spans="1:67" s="93" customFormat="1" ht="25.5" x14ac:dyDescent="0.25">
      <c r="A45" s="24">
        <f t="shared" si="20"/>
        <v>37</v>
      </c>
      <c r="B45" s="25" t="s">
        <v>4</v>
      </c>
      <c r="C45" s="25" t="s">
        <v>10</v>
      </c>
      <c r="D45" s="91" t="s">
        <v>183</v>
      </c>
      <c r="E45" s="25">
        <v>143557</v>
      </c>
      <c r="F45" s="25" t="s">
        <v>186</v>
      </c>
      <c r="G45" s="25" t="s">
        <v>13</v>
      </c>
      <c r="H45" s="78">
        <v>437768</v>
      </c>
      <c r="I45" s="78">
        <v>473110.81</v>
      </c>
      <c r="J45" s="78">
        <v>437768</v>
      </c>
      <c r="K45" s="78">
        <v>473110.81</v>
      </c>
      <c r="L45" s="25" t="s">
        <v>10</v>
      </c>
      <c r="M45" s="25" t="s">
        <v>10</v>
      </c>
      <c r="N45" s="25" t="s">
        <v>189</v>
      </c>
      <c r="O45" s="27" t="s">
        <v>190</v>
      </c>
      <c r="P45" s="25" t="s">
        <v>10</v>
      </c>
      <c r="Q45" s="25" t="s">
        <v>10</v>
      </c>
      <c r="R45" s="25" t="s">
        <v>10</v>
      </c>
      <c r="S45" s="25" t="s">
        <v>10</v>
      </c>
      <c r="T45" s="25" t="s">
        <v>21</v>
      </c>
      <c r="U45" s="91" t="s">
        <v>284</v>
      </c>
      <c r="V45" s="319" t="s">
        <v>303</v>
      </c>
      <c r="W45" s="103" t="s">
        <v>10</v>
      </c>
      <c r="X45" s="28">
        <v>43036</v>
      </c>
      <c r="Y45" s="29">
        <v>0.33333333333333331</v>
      </c>
      <c r="Z45" s="28">
        <v>43036</v>
      </c>
      <c r="AA45" s="29">
        <v>0.625</v>
      </c>
      <c r="AB45" s="25" t="s">
        <v>15</v>
      </c>
      <c r="AC45" s="30" t="s">
        <v>62</v>
      </c>
      <c r="AD45" s="185">
        <v>43036</v>
      </c>
      <c r="AE45" s="136">
        <v>0.33333333333333331</v>
      </c>
      <c r="AF45" s="186">
        <v>43036</v>
      </c>
      <c r="AG45" s="138">
        <v>0.83333333333333337</v>
      </c>
      <c r="AH45" s="244">
        <f t="shared" si="18"/>
        <v>2</v>
      </c>
      <c r="AI45" s="188"/>
      <c r="AJ45" s="188"/>
      <c r="AK45" s="186">
        <v>43033</v>
      </c>
      <c r="AL45" s="189">
        <v>0.5</v>
      </c>
      <c r="AM45" s="139" t="s">
        <v>217</v>
      </c>
      <c r="AN45" s="187" t="s">
        <v>247</v>
      </c>
      <c r="AO45" s="216" t="s">
        <v>218</v>
      </c>
      <c r="AP45" s="227"/>
      <c r="AQ45" s="38"/>
      <c r="AR45" s="259">
        <f t="shared" si="21"/>
        <v>-68.000000000058208</v>
      </c>
      <c r="AS45" s="258">
        <f t="shared" si="22"/>
        <v>1</v>
      </c>
      <c r="AT45" s="258">
        <f t="shared" si="23"/>
        <v>1</v>
      </c>
      <c r="AU45" s="259" t="str">
        <f t="shared" si="24"/>
        <v>Neinformat</v>
      </c>
      <c r="AV45" s="258">
        <f t="shared" si="25"/>
        <v>0</v>
      </c>
      <c r="AW45" s="258">
        <f t="shared" si="26"/>
        <v>1</v>
      </c>
      <c r="AX45" s="259">
        <f t="shared" si="27"/>
        <v>12</v>
      </c>
      <c r="AY45" s="258">
        <f t="shared" si="28"/>
        <v>0</v>
      </c>
      <c r="AZ45" s="258">
        <f t="shared" si="29"/>
        <v>0</v>
      </c>
      <c r="BA45" s="258"/>
      <c r="BB45" s="258"/>
      <c r="BC45" s="258"/>
      <c r="BD45" s="258"/>
      <c r="BE45" s="259" t="str">
        <f t="shared" si="30"/>
        <v/>
      </c>
      <c r="BF45" s="258" t="str">
        <f t="shared" si="31"/>
        <v/>
      </c>
      <c r="BG45" s="258" t="str">
        <f t="shared" si="32"/>
        <v/>
      </c>
      <c r="BH45" s="259" t="str">
        <f t="shared" si="33"/>
        <v/>
      </c>
      <c r="BI45" s="258" t="str">
        <f t="shared" si="34"/>
        <v/>
      </c>
      <c r="BJ45" s="258" t="str">
        <f t="shared" si="35"/>
        <v/>
      </c>
      <c r="BK45" s="259" t="str">
        <f t="shared" si="36"/>
        <v/>
      </c>
      <c r="BL45" s="258" t="str">
        <f t="shared" si="37"/>
        <v/>
      </c>
      <c r="BM45" s="258" t="str">
        <f t="shared" si="38"/>
        <v/>
      </c>
      <c r="BN45" s="292"/>
      <c r="BO45" s="292"/>
    </row>
    <row r="46" spans="1:67" s="93" customFormat="1" ht="25.5" x14ac:dyDescent="0.25">
      <c r="A46" s="24">
        <f t="shared" si="20"/>
        <v>38</v>
      </c>
      <c r="B46" s="25" t="s">
        <v>4</v>
      </c>
      <c r="C46" s="25" t="s">
        <v>10</v>
      </c>
      <c r="D46" s="91" t="s">
        <v>183</v>
      </c>
      <c r="E46" s="25">
        <v>143557</v>
      </c>
      <c r="F46" s="25" t="s">
        <v>186</v>
      </c>
      <c r="G46" s="25" t="s">
        <v>13</v>
      </c>
      <c r="H46" s="78">
        <v>437717.49</v>
      </c>
      <c r="I46" s="78">
        <v>472496.31</v>
      </c>
      <c r="J46" s="78">
        <v>437717.49</v>
      </c>
      <c r="K46" s="78">
        <v>472496.31</v>
      </c>
      <c r="L46" s="25" t="s">
        <v>10</v>
      </c>
      <c r="M46" s="25" t="s">
        <v>10</v>
      </c>
      <c r="N46" s="25" t="s">
        <v>191</v>
      </c>
      <c r="O46" s="27" t="s">
        <v>192</v>
      </c>
      <c r="P46" s="25" t="s">
        <v>10</v>
      </c>
      <c r="Q46" s="25" t="s">
        <v>10</v>
      </c>
      <c r="R46" s="25" t="s">
        <v>10</v>
      </c>
      <c r="S46" s="25" t="s">
        <v>10</v>
      </c>
      <c r="T46" s="25" t="s">
        <v>21</v>
      </c>
      <c r="U46" s="91" t="s">
        <v>284</v>
      </c>
      <c r="V46" s="319" t="s">
        <v>304</v>
      </c>
      <c r="W46" s="103" t="s">
        <v>10</v>
      </c>
      <c r="X46" s="28">
        <v>43036</v>
      </c>
      <c r="Y46" s="29">
        <v>0.33333333333333331</v>
      </c>
      <c r="Z46" s="28">
        <v>43036</v>
      </c>
      <c r="AA46" s="29">
        <v>0.625</v>
      </c>
      <c r="AB46" s="25" t="s">
        <v>15</v>
      </c>
      <c r="AC46" s="30" t="s">
        <v>62</v>
      </c>
      <c r="AD46" s="185">
        <v>43036</v>
      </c>
      <c r="AE46" s="136">
        <v>0.33333333333333331</v>
      </c>
      <c r="AF46" s="186">
        <v>43036</v>
      </c>
      <c r="AG46" s="138">
        <v>0.67708333333333337</v>
      </c>
      <c r="AH46" s="244">
        <f t="shared" si="18"/>
        <v>2</v>
      </c>
      <c r="AI46" s="188"/>
      <c r="AJ46" s="188"/>
      <c r="AK46" s="186">
        <v>43033</v>
      </c>
      <c r="AL46" s="189">
        <v>0.5</v>
      </c>
      <c r="AM46" s="139" t="s">
        <v>217</v>
      </c>
      <c r="AN46" s="187" t="s">
        <v>247</v>
      </c>
      <c r="AO46" s="216" t="s">
        <v>218</v>
      </c>
      <c r="AP46" s="227"/>
      <c r="AQ46" s="38"/>
      <c r="AR46" s="259">
        <f t="shared" si="21"/>
        <v>-68.000000000058208</v>
      </c>
      <c r="AS46" s="258">
        <f t="shared" si="22"/>
        <v>1</v>
      </c>
      <c r="AT46" s="258">
        <f t="shared" si="23"/>
        <v>1</v>
      </c>
      <c r="AU46" s="259" t="str">
        <f t="shared" si="24"/>
        <v>Neinformat</v>
      </c>
      <c r="AV46" s="258">
        <f t="shared" si="25"/>
        <v>0</v>
      </c>
      <c r="AW46" s="258">
        <f t="shared" si="26"/>
        <v>1</v>
      </c>
      <c r="AX46" s="259">
        <f t="shared" si="27"/>
        <v>8.25</v>
      </c>
      <c r="AY46" s="258">
        <f t="shared" si="28"/>
        <v>0</v>
      </c>
      <c r="AZ46" s="258">
        <f t="shared" si="29"/>
        <v>0</v>
      </c>
      <c r="BA46" s="258"/>
      <c r="BB46" s="258"/>
      <c r="BC46" s="258"/>
      <c r="BD46" s="258"/>
      <c r="BE46" s="259" t="str">
        <f t="shared" si="30"/>
        <v/>
      </c>
      <c r="BF46" s="258" t="str">
        <f t="shared" si="31"/>
        <v/>
      </c>
      <c r="BG46" s="258" t="str">
        <f t="shared" si="32"/>
        <v/>
      </c>
      <c r="BH46" s="259" t="str">
        <f t="shared" si="33"/>
        <v/>
      </c>
      <c r="BI46" s="258" t="str">
        <f t="shared" si="34"/>
        <v/>
      </c>
      <c r="BJ46" s="258" t="str">
        <f t="shared" si="35"/>
        <v/>
      </c>
      <c r="BK46" s="259" t="str">
        <f t="shared" si="36"/>
        <v/>
      </c>
      <c r="BL46" s="258" t="str">
        <f t="shared" si="37"/>
        <v/>
      </c>
      <c r="BM46" s="258" t="str">
        <f t="shared" si="38"/>
        <v/>
      </c>
      <c r="BN46" s="292"/>
      <c r="BO46" s="292"/>
    </row>
    <row r="47" spans="1:67" s="93" customFormat="1" ht="25.5" x14ac:dyDescent="0.25">
      <c r="A47" s="24">
        <f t="shared" si="20"/>
        <v>39</v>
      </c>
      <c r="B47" s="25" t="s">
        <v>4</v>
      </c>
      <c r="C47" s="25" t="s">
        <v>10</v>
      </c>
      <c r="D47" s="91" t="s">
        <v>183</v>
      </c>
      <c r="E47" s="25">
        <v>143557</v>
      </c>
      <c r="F47" s="25" t="s">
        <v>186</v>
      </c>
      <c r="G47" s="25" t="s">
        <v>13</v>
      </c>
      <c r="H47" s="78">
        <v>435532.6</v>
      </c>
      <c r="I47" s="78">
        <v>470616.06</v>
      </c>
      <c r="J47" s="78">
        <v>435532.6</v>
      </c>
      <c r="K47" s="78">
        <v>470616.06</v>
      </c>
      <c r="L47" s="25" t="s">
        <v>10</v>
      </c>
      <c r="M47" s="25" t="s">
        <v>10</v>
      </c>
      <c r="N47" s="25" t="s">
        <v>193</v>
      </c>
      <c r="O47" s="25" t="s">
        <v>194</v>
      </c>
      <c r="P47" s="25" t="s">
        <v>10</v>
      </c>
      <c r="Q47" s="25" t="s">
        <v>10</v>
      </c>
      <c r="R47" s="25" t="s">
        <v>10</v>
      </c>
      <c r="S47" s="25" t="s">
        <v>10</v>
      </c>
      <c r="T47" s="25" t="s">
        <v>21</v>
      </c>
      <c r="U47" s="91" t="s">
        <v>284</v>
      </c>
      <c r="V47" s="319" t="s">
        <v>305</v>
      </c>
      <c r="W47" s="103" t="s">
        <v>10</v>
      </c>
      <c r="X47" s="28">
        <v>43036</v>
      </c>
      <c r="Y47" s="29">
        <v>0.33333333333333331</v>
      </c>
      <c r="Z47" s="28">
        <v>43036</v>
      </c>
      <c r="AA47" s="29">
        <v>0.625</v>
      </c>
      <c r="AB47" s="25" t="s">
        <v>15</v>
      </c>
      <c r="AC47" s="30" t="s">
        <v>62</v>
      </c>
      <c r="AD47" s="185">
        <v>43036</v>
      </c>
      <c r="AE47" s="136">
        <v>0.33333333333333331</v>
      </c>
      <c r="AF47" s="186">
        <v>43036</v>
      </c>
      <c r="AG47" s="138">
        <v>0.69791666666666663</v>
      </c>
      <c r="AH47" s="244">
        <f t="shared" si="18"/>
        <v>2</v>
      </c>
      <c r="AI47" s="188"/>
      <c r="AJ47" s="188"/>
      <c r="AK47" s="186">
        <v>43033</v>
      </c>
      <c r="AL47" s="189">
        <v>0.5</v>
      </c>
      <c r="AM47" s="139" t="s">
        <v>217</v>
      </c>
      <c r="AN47" s="187" t="s">
        <v>247</v>
      </c>
      <c r="AO47" s="216" t="s">
        <v>218</v>
      </c>
      <c r="AP47" s="227"/>
      <c r="AQ47" s="38"/>
      <c r="AR47" s="259">
        <f t="shared" si="21"/>
        <v>-68.000000000058208</v>
      </c>
      <c r="AS47" s="258">
        <f t="shared" si="22"/>
        <v>1</v>
      </c>
      <c r="AT47" s="258">
        <f t="shared" si="23"/>
        <v>1</v>
      </c>
      <c r="AU47" s="259" t="str">
        <f t="shared" si="24"/>
        <v>Neinformat</v>
      </c>
      <c r="AV47" s="258">
        <f t="shared" si="25"/>
        <v>0</v>
      </c>
      <c r="AW47" s="258">
        <f t="shared" si="26"/>
        <v>1</v>
      </c>
      <c r="AX47" s="259">
        <f t="shared" si="27"/>
        <v>8.7499999998835847</v>
      </c>
      <c r="AY47" s="258">
        <f t="shared" si="28"/>
        <v>0</v>
      </c>
      <c r="AZ47" s="258">
        <f t="shared" si="29"/>
        <v>0</v>
      </c>
      <c r="BA47" s="258"/>
      <c r="BB47" s="258"/>
      <c r="BC47" s="258"/>
      <c r="BD47" s="258"/>
      <c r="BE47" s="259" t="str">
        <f t="shared" si="30"/>
        <v/>
      </c>
      <c r="BF47" s="258" t="str">
        <f t="shared" si="31"/>
        <v/>
      </c>
      <c r="BG47" s="258" t="str">
        <f t="shared" si="32"/>
        <v/>
      </c>
      <c r="BH47" s="259" t="str">
        <f t="shared" si="33"/>
        <v/>
      </c>
      <c r="BI47" s="258" t="str">
        <f t="shared" si="34"/>
        <v/>
      </c>
      <c r="BJ47" s="258" t="str">
        <f t="shared" si="35"/>
        <v/>
      </c>
      <c r="BK47" s="259" t="str">
        <f t="shared" si="36"/>
        <v/>
      </c>
      <c r="BL47" s="258" t="str">
        <f t="shared" si="37"/>
        <v/>
      </c>
      <c r="BM47" s="258" t="str">
        <f t="shared" si="38"/>
        <v/>
      </c>
      <c r="BN47" s="292"/>
      <c r="BO47" s="292"/>
    </row>
    <row r="48" spans="1:67" s="93" customFormat="1" ht="51" x14ac:dyDescent="0.25">
      <c r="A48" s="24">
        <f t="shared" si="20"/>
        <v>40</v>
      </c>
      <c r="B48" s="25" t="s">
        <v>4</v>
      </c>
      <c r="C48" s="25" t="s">
        <v>10</v>
      </c>
      <c r="D48" s="91" t="s">
        <v>183</v>
      </c>
      <c r="E48" s="25">
        <v>143735</v>
      </c>
      <c r="F48" s="25" t="s">
        <v>196</v>
      </c>
      <c r="G48" s="25" t="s">
        <v>13</v>
      </c>
      <c r="H48" s="78">
        <v>434558.17</v>
      </c>
      <c r="I48" s="78">
        <v>469530.9</v>
      </c>
      <c r="J48" s="78">
        <v>434558.17</v>
      </c>
      <c r="K48" s="78">
        <v>469530.9</v>
      </c>
      <c r="L48" s="25" t="s">
        <v>10</v>
      </c>
      <c r="M48" s="25" t="s">
        <v>10</v>
      </c>
      <c r="N48" s="25" t="s">
        <v>195</v>
      </c>
      <c r="O48" s="25" t="s">
        <v>196</v>
      </c>
      <c r="P48" s="25" t="s">
        <v>10</v>
      </c>
      <c r="Q48" s="25" t="s">
        <v>10</v>
      </c>
      <c r="R48" s="25" t="s">
        <v>10</v>
      </c>
      <c r="S48" s="25" t="s">
        <v>10</v>
      </c>
      <c r="T48" s="25" t="s">
        <v>9</v>
      </c>
      <c r="U48" s="91" t="s">
        <v>306</v>
      </c>
      <c r="V48" s="319" t="s">
        <v>216</v>
      </c>
      <c r="W48" s="103" t="s">
        <v>10</v>
      </c>
      <c r="X48" s="28">
        <v>43036</v>
      </c>
      <c r="Y48" s="29">
        <v>0.33333333333333331</v>
      </c>
      <c r="Z48" s="28">
        <v>43036</v>
      </c>
      <c r="AA48" s="29">
        <v>0.625</v>
      </c>
      <c r="AB48" s="25" t="s">
        <v>15</v>
      </c>
      <c r="AC48" s="30" t="s">
        <v>62</v>
      </c>
      <c r="AD48" s="185">
        <v>43036</v>
      </c>
      <c r="AE48" s="136">
        <v>0.33333333333333331</v>
      </c>
      <c r="AF48" s="186">
        <v>43036</v>
      </c>
      <c r="AG48" s="138">
        <v>0.72916666666666663</v>
      </c>
      <c r="AH48" s="244">
        <f t="shared" si="18"/>
        <v>9</v>
      </c>
      <c r="AI48" s="188"/>
      <c r="AJ48" s="188"/>
      <c r="AK48" s="186">
        <v>43021</v>
      </c>
      <c r="AL48" s="189"/>
      <c r="AM48" s="139" t="s">
        <v>217</v>
      </c>
      <c r="AN48" s="187" t="s">
        <v>247</v>
      </c>
      <c r="AO48" s="216" t="s">
        <v>218</v>
      </c>
      <c r="AP48" s="227"/>
      <c r="AQ48" s="38"/>
      <c r="AR48" s="259">
        <f t="shared" si="21"/>
        <v>-368.00000000005821</v>
      </c>
      <c r="AS48" s="258">
        <f t="shared" si="22"/>
        <v>1</v>
      </c>
      <c r="AT48" s="258">
        <f t="shared" si="23"/>
        <v>1</v>
      </c>
      <c r="AU48" s="259" t="str">
        <f t="shared" si="24"/>
        <v>Neinformat</v>
      </c>
      <c r="AV48" s="258">
        <f t="shared" si="25"/>
        <v>0</v>
      </c>
      <c r="AW48" s="258">
        <f t="shared" si="26"/>
        <v>8</v>
      </c>
      <c r="AX48" s="259">
        <f t="shared" si="27"/>
        <v>9.4999999998835847</v>
      </c>
      <c r="AY48" s="258">
        <f t="shared" si="28"/>
        <v>0</v>
      </c>
      <c r="AZ48" s="258">
        <f t="shared" si="29"/>
        <v>0</v>
      </c>
      <c r="BA48" s="258"/>
      <c r="BB48" s="258"/>
      <c r="BC48" s="258"/>
      <c r="BD48" s="258"/>
      <c r="BE48" s="259" t="str">
        <f t="shared" si="30"/>
        <v/>
      </c>
      <c r="BF48" s="258" t="str">
        <f t="shared" si="31"/>
        <v/>
      </c>
      <c r="BG48" s="258" t="str">
        <f t="shared" si="32"/>
        <v/>
      </c>
      <c r="BH48" s="259" t="str">
        <f t="shared" si="33"/>
        <v/>
      </c>
      <c r="BI48" s="258" t="str">
        <f t="shared" si="34"/>
        <v/>
      </c>
      <c r="BJ48" s="258" t="str">
        <f t="shared" si="35"/>
        <v/>
      </c>
      <c r="BK48" s="259" t="str">
        <f t="shared" si="36"/>
        <v/>
      </c>
      <c r="BL48" s="258" t="str">
        <f t="shared" si="37"/>
        <v/>
      </c>
      <c r="BM48" s="258" t="str">
        <f t="shared" si="38"/>
        <v/>
      </c>
      <c r="BN48" s="292"/>
      <c r="BO48" s="292"/>
    </row>
    <row r="49" spans="1:67" s="93" customFormat="1" ht="51" x14ac:dyDescent="0.25">
      <c r="A49" s="24">
        <f t="shared" si="20"/>
        <v>41</v>
      </c>
      <c r="B49" s="25" t="s">
        <v>4</v>
      </c>
      <c r="C49" s="25" t="s">
        <v>10</v>
      </c>
      <c r="D49" s="91" t="s">
        <v>183</v>
      </c>
      <c r="E49" s="25">
        <v>143735</v>
      </c>
      <c r="F49" s="25" t="s">
        <v>196</v>
      </c>
      <c r="G49" s="25" t="s">
        <v>13</v>
      </c>
      <c r="H49" s="78">
        <v>433908.5</v>
      </c>
      <c r="I49" s="78">
        <v>472158.75</v>
      </c>
      <c r="J49" s="78">
        <v>433908.5</v>
      </c>
      <c r="K49" s="78">
        <v>472158.75</v>
      </c>
      <c r="L49" s="25" t="s">
        <v>10</v>
      </c>
      <c r="M49" s="25" t="s">
        <v>10</v>
      </c>
      <c r="N49" s="25" t="s">
        <v>197</v>
      </c>
      <c r="O49" s="25" t="s">
        <v>198</v>
      </c>
      <c r="P49" s="25" t="s">
        <v>10</v>
      </c>
      <c r="Q49" s="25" t="s">
        <v>10</v>
      </c>
      <c r="R49" s="25" t="s">
        <v>10</v>
      </c>
      <c r="S49" s="25" t="s">
        <v>10</v>
      </c>
      <c r="T49" s="25" t="s">
        <v>9</v>
      </c>
      <c r="U49" s="91" t="s">
        <v>306</v>
      </c>
      <c r="V49" s="319" t="s">
        <v>216</v>
      </c>
      <c r="W49" s="103" t="s">
        <v>10</v>
      </c>
      <c r="X49" s="28">
        <v>43036</v>
      </c>
      <c r="Y49" s="29">
        <v>0.33333333333333331</v>
      </c>
      <c r="Z49" s="28">
        <v>43036</v>
      </c>
      <c r="AA49" s="29">
        <v>0.625</v>
      </c>
      <c r="AB49" s="25" t="s">
        <v>15</v>
      </c>
      <c r="AC49" s="30" t="s">
        <v>62</v>
      </c>
      <c r="AD49" s="185">
        <v>43036</v>
      </c>
      <c r="AE49" s="136">
        <v>0.33333333333333331</v>
      </c>
      <c r="AF49" s="186">
        <v>43036</v>
      </c>
      <c r="AG49" s="138">
        <v>0.71527777777777779</v>
      </c>
      <c r="AH49" s="244">
        <f t="shared" si="18"/>
        <v>9</v>
      </c>
      <c r="AI49" s="185"/>
      <c r="AJ49" s="188"/>
      <c r="AK49" s="186">
        <v>43021</v>
      </c>
      <c r="AL49" s="189"/>
      <c r="AM49" s="139" t="s">
        <v>217</v>
      </c>
      <c r="AN49" s="187" t="s">
        <v>247</v>
      </c>
      <c r="AO49" s="216" t="s">
        <v>218</v>
      </c>
      <c r="AP49" s="227"/>
      <c r="AQ49" s="38"/>
      <c r="AR49" s="259">
        <f t="shared" si="21"/>
        <v>-368.00000000005821</v>
      </c>
      <c r="AS49" s="258">
        <f t="shared" si="22"/>
        <v>1</v>
      </c>
      <c r="AT49" s="258">
        <f t="shared" si="23"/>
        <v>1</v>
      </c>
      <c r="AU49" s="259" t="str">
        <f t="shared" si="24"/>
        <v>Neinformat</v>
      </c>
      <c r="AV49" s="258">
        <f t="shared" si="25"/>
        <v>0</v>
      </c>
      <c r="AW49" s="258">
        <f t="shared" si="26"/>
        <v>8</v>
      </c>
      <c r="AX49" s="259">
        <f t="shared" si="27"/>
        <v>9.1666666666860692</v>
      </c>
      <c r="AY49" s="258">
        <f t="shared" si="28"/>
        <v>0</v>
      </c>
      <c r="AZ49" s="258">
        <f t="shared" si="29"/>
        <v>0</v>
      </c>
      <c r="BA49" s="258"/>
      <c r="BB49" s="258"/>
      <c r="BC49" s="258"/>
      <c r="BD49" s="258"/>
      <c r="BE49" s="259" t="str">
        <f t="shared" si="30"/>
        <v/>
      </c>
      <c r="BF49" s="258" t="str">
        <f t="shared" si="31"/>
        <v/>
      </c>
      <c r="BG49" s="258" t="str">
        <f t="shared" si="32"/>
        <v/>
      </c>
      <c r="BH49" s="259" t="str">
        <f t="shared" si="33"/>
        <v/>
      </c>
      <c r="BI49" s="258" t="str">
        <f t="shared" si="34"/>
        <v/>
      </c>
      <c r="BJ49" s="258" t="str">
        <f t="shared" si="35"/>
        <v/>
      </c>
      <c r="BK49" s="259" t="str">
        <f t="shared" si="36"/>
        <v/>
      </c>
      <c r="BL49" s="258" t="str">
        <f t="shared" si="37"/>
        <v/>
      </c>
      <c r="BM49" s="258" t="str">
        <f t="shared" si="38"/>
        <v/>
      </c>
      <c r="BN49" s="292"/>
      <c r="BO49" s="292"/>
    </row>
    <row r="50" spans="1:67" s="93" customFormat="1" ht="25.5" x14ac:dyDescent="0.25">
      <c r="A50" s="24">
        <f t="shared" si="20"/>
        <v>42</v>
      </c>
      <c r="B50" s="25" t="s">
        <v>4</v>
      </c>
      <c r="C50" s="25" t="s">
        <v>10</v>
      </c>
      <c r="D50" s="91" t="s">
        <v>183</v>
      </c>
      <c r="E50" s="25">
        <v>143735</v>
      </c>
      <c r="F50" s="25" t="s">
        <v>196</v>
      </c>
      <c r="G50" s="25" t="s">
        <v>13</v>
      </c>
      <c r="H50" s="78">
        <v>435212.79</v>
      </c>
      <c r="I50" s="78">
        <v>469658.34</v>
      </c>
      <c r="J50" s="78">
        <v>435212.79</v>
      </c>
      <c r="K50" s="78">
        <v>469658.34</v>
      </c>
      <c r="L50" s="25" t="s">
        <v>10</v>
      </c>
      <c r="M50" s="25" t="s">
        <v>10</v>
      </c>
      <c r="N50" s="25" t="s">
        <v>199</v>
      </c>
      <c r="O50" s="25" t="s">
        <v>200</v>
      </c>
      <c r="P50" s="25" t="s">
        <v>10</v>
      </c>
      <c r="Q50" s="25" t="s">
        <v>10</v>
      </c>
      <c r="R50" s="25" t="s">
        <v>10</v>
      </c>
      <c r="S50" s="25" t="s">
        <v>10</v>
      </c>
      <c r="T50" s="25" t="s">
        <v>21</v>
      </c>
      <c r="U50" s="91" t="s">
        <v>275</v>
      </c>
      <c r="V50" s="319" t="s">
        <v>307</v>
      </c>
      <c r="W50" s="103" t="s">
        <v>10</v>
      </c>
      <c r="X50" s="28">
        <v>43036</v>
      </c>
      <c r="Y50" s="29">
        <v>0.33333333333333331</v>
      </c>
      <c r="Z50" s="28">
        <v>43036</v>
      </c>
      <c r="AA50" s="29">
        <v>0.625</v>
      </c>
      <c r="AB50" s="25" t="s">
        <v>15</v>
      </c>
      <c r="AC50" s="30" t="s">
        <v>62</v>
      </c>
      <c r="AD50" s="185">
        <v>43036</v>
      </c>
      <c r="AE50" s="136">
        <v>0.33333333333333331</v>
      </c>
      <c r="AF50" s="186">
        <v>43036</v>
      </c>
      <c r="AG50" s="138">
        <v>0.73958333333333337</v>
      </c>
      <c r="AH50" s="244">
        <f t="shared" si="18"/>
        <v>2</v>
      </c>
      <c r="AI50" s="185"/>
      <c r="AJ50" s="188"/>
      <c r="AK50" s="186">
        <v>43033</v>
      </c>
      <c r="AL50" s="189">
        <v>0.5</v>
      </c>
      <c r="AM50" s="139" t="s">
        <v>217</v>
      </c>
      <c r="AN50" s="187" t="s">
        <v>247</v>
      </c>
      <c r="AO50" s="216" t="s">
        <v>218</v>
      </c>
      <c r="AP50" s="227"/>
      <c r="AQ50" s="38"/>
      <c r="AR50" s="259">
        <f t="shared" si="21"/>
        <v>-68.000000000058208</v>
      </c>
      <c r="AS50" s="258">
        <f t="shared" si="22"/>
        <v>1</v>
      </c>
      <c r="AT50" s="258">
        <f t="shared" si="23"/>
        <v>1</v>
      </c>
      <c r="AU50" s="259" t="str">
        <f t="shared" si="24"/>
        <v>Neinformat</v>
      </c>
      <c r="AV50" s="258">
        <f t="shared" si="25"/>
        <v>0</v>
      </c>
      <c r="AW50" s="258">
        <f t="shared" si="26"/>
        <v>1</v>
      </c>
      <c r="AX50" s="259">
        <f t="shared" si="27"/>
        <v>9.75</v>
      </c>
      <c r="AY50" s="258">
        <f t="shared" si="28"/>
        <v>0</v>
      </c>
      <c r="AZ50" s="258">
        <f t="shared" si="29"/>
        <v>0</v>
      </c>
      <c r="BA50" s="258"/>
      <c r="BB50" s="258"/>
      <c r="BC50" s="258"/>
      <c r="BD50" s="258"/>
      <c r="BE50" s="259" t="str">
        <f t="shared" si="30"/>
        <v/>
      </c>
      <c r="BF50" s="258" t="str">
        <f t="shared" si="31"/>
        <v/>
      </c>
      <c r="BG50" s="258" t="str">
        <f t="shared" si="32"/>
        <v/>
      </c>
      <c r="BH50" s="259" t="str">
        <f t="shared" si="33"/>
        <v/>
      </c>
      <c r="BI50" s="258" t="str">
        <f t="shared" si="34"/>
        <v/>
      </c>
      <c r="BJ50" s="258" t="str">
        <f t="shared" si="35"/>
        <v/>
      </c>
      <c r="BK50" s="259" t="str">
        <f t="shared" si="36"/>
        <v/>
      </c>
      <c r="BL50" s="258" t="str">
        <f t="shared" si="37"/>
        <v/>
      </c>
      <c r="BM50" s="258" t="str">
        <f t="shared" si="38"/>
        <v/>
      </c>
      <c r="BN50" s="292"/>
      <c r="BO50" s="292"/>
    </row>
    <row r="51" spans="1:67" s="93" customFormat="1" ht="25.5" x14ac:dyDescent="0.25">
      <c r="A51" s="24">
        <f t="shared" si="20"/>
        <v>43</v>
      </c>
      <c r="B51" s="25" t="s">
        <v>4</v>
      </c>
      <c r="C51" s="25" t="s">
        <v>10</v>
      </c>
      <c r="D51" s="91" t="s">
        <v>183</v>
      </c>
      <c r="E51" s="25">
        <v>145836</v>
      </c>
      <c r="F51" s="25" t="s">
        <v>203</v>
      </c>
      <c r="G51" s="25" t="s">
        <v>13</v>
      </c>
      <c r="H51" s="78">
        <v>441989.99</v>
      </c>
      <c r="I51" s="78">
        <v>463883.41</v>
      </c>
      <c r="J51" s="78">
        <v>441989.99</v>
      </c>
      <c r="K51" s="78">
        <v>463883.41</v>
      </c>
      <c r="L51" s="25" t="s">
        <v>10</v>
      </c>
      <c r="M51" s="25" t="s">
        <v>10</v>
      </c>
      <c r="N51" s="25" t="s">
        <v>201</v>
      </c>
      <c r="O51" s="27" t="s">
        <v>204</v>
      </c>
      <c r="P51" s="25" t="s">
        <v>10</v>
      </c>
      <c r="Q51" s="25" t="s">
        <v>10</v>
      </c>
      <c r="R51" s="25" t="s">
        <v>10</v>
      </c>
      <c r="S51" s="25" t="s">
        <v>10</v>
      </c>
      <c r="T51" s="25" t="s">
        <v>21</v>
      </c>
      <c r="U51" s="91" t="s">
        <v>284</v>
      </c>
      <c r="V51" s="319" t="s">
        <v>308</v>
      </c>
      <c r="W51" s="103" t="s">
        <v>10</v>
      </c>
      <c r="X51" s="28">
        <v>43036</v>
      </c>
      <c r="Y51" s="29">
        <v>0.33333333333333331</v>
      </c>
      <c r="Z51" s="28">
        <v>43036</v>
      </c>
      <c r="AA51" s="29">
        <v>0.625</v>
      </c>
      <c r="AB51" s="25" t="s">
        <v>15</v>
      </c>
      <c r="AC51" s="30" t="s">
        <v>62</v>
      </c>
      <c r="AD51" s="185">
        <v>43036</v>
      </c>
      <c r="AE51" s="136">
        <v>0.33333333333333331</v>
      </c>
      <c r="AF51" s="186">
        <v>43036</v>
      </c>
      <c r="AG51" s="138">
        <v>0.79166666666666663</v>
      </c>
      <c r="AH51" s="244">
        <f t="shared" si="18"/>
        <v>2</v>
      </c>
      <c r="AI51" s="185"/>
      <c r="AJ51" s="188"/>
      <c r="AK51" s="186">
        <v>43033</v>
      </c>
      <c r="AL51" s="189">
        <v>0.5</v>
      </c>
      <c r="AM51" s="139" t="s">
        <v>217</v>
      </c>
      <c r="AN51" s="187" t="s">
        <v>247</v>
      </c>
      <c r="AO51" s="216" t="s">
        <v>218</v>
      </c>
      <c r="AP51" s="227"/>
      <c r="AQ51" s="38"/>
      <c r="AR51" s="259">
        <f t="shared" si="21"/>
        <v>-68.000000000058208</v>
      </c>
      <c r="AS51" s="258">
        <f t="shared" si="22"/>
        <v>1</v>
      </c>
      <c r="AT51" s="258">
        <f t="shared" si="23"/>
        <v>1</v>
      </c>
      <c r="AU51" s="259" t="str">
        <f t="shared" si="24"/>
        <v>Neinformat</v>
      </c>
      <c r="AV51" s="258">
        <f t="shared" si="25"/>
        <v>0</v>
      </c>
      <c r="AW51" s="258">
        <f t="shared" si="26"/>
        <v>1</v>
      </c>
      <c r="AX51" s="259">
        <f t="shared" si="27"/>
        <v>10.999999999883585</v>
      </c>
      <c r="AY51" s="258">
        <f t="shared" si="28"/>
        <v>0</v>
      </c>
      <c r="AZ51" s="258">
        <f t="shared" si="29"/>
        <v>0</v>
      </c>
      <c r="BA51" s="258"/>
      <c r="BB51" s="258"/>
      <c r="BC51" s="258"/>
      <c r="BD51" s="258"/>
      <c r="BE51" s="259" t="str">
        <f t="shared" si="30"/>
        <v/>
      </c>
      <c r="BF51" s="258" t="str">
        <f t="shared" si="31"/>
        <v/>
      </c>
      <c r="BG51" s="258" t="str">
        <f t="shared" si="32"/>
        <v/>
      </c>
      <c r="BH51" s="259" t="str">
        <f t="shared" si="33"/>
        <v/>
      </c>
      <c r="BI51" s="258" t="str">
        <f t="shared" si="34"/>
        <v/>
      </c>
      <c r="BJ51" s="258" t="str">
        <f t="shared" si="35"/>
        <v/>
      </c>
      <c r="BK51" s="259" t="str">
        <f t="shared" si="36"/>
        <v/>
      </c>
      <c r="BL51" s="258" t="str">
        <f t="shared" si="37"/>
        <v/>
      </c>
      <c r="BM51" s="258" t="str">
        <f t="shared" si="38"/>
        <v/>
      </c>
      <c r="BN51" s="292"/>
      <c r="BO51" s="292"/>
    </row>
    <row r="52" spans="1:67" s="93" customFormat="1" ht="25.5" x14ac:dyDescent="0.25">
      <c r="A52" s="24">
        <f t="shared" si="20"/>
        <v>44</v>
      </c>
      <c r="B52" s="25" t="s">
        <v>4</v>
      </c>
      <c r="C52" s="25" t="s">
        <v>10</v>
      </c>
      <c r="D52" s="91" t="s">
        <v>183</v>
      </c>
      <c r="E52" s="25">
        <v>145827</v>
      </c>
      <c r="F52" s="25" t="s">
        <v>203</v>
      </c>
      <c r="G52" s="25" t="s">
        <v>13</v>
      </c>
      <c r="H52" s="78">
        <v>441989.99</v>
      </c>
      <c r="I52" s="78">
        <v>463883.41</v>
      </c>
      <c r="J52" s="78">
        <v>441989.99</v>
      </c>
      <c r="K52" s="78">
        <v>463883.41</v>
      </c>
      <c r="L52" s="25" t="s">
        <v>10</v>
      </c>
      <c r="M52" s="25" t="s">
        <v>10</v>
      </c>
      <c r="N52" s="25" t="s">
        <v>202</v>
      </c>
      <c r="O52" s="25" t="s">
        <v>203</v>
      </c>
      <c r="P52" s="25" t="s">
        <v>10</v>
      </c>
      <c r="Q52" s="25" t="s">
        <v>10</v>
      </c>
      <c r="R52" s="25" t="s">
        <v>10</v>
      </c>
      <c r="S52" s="25" t="s">
        <v>10</v>
      </c>
      <c r="T52" s="25" t="s">
        <v>9</v>
      </c>
      <c r="U52" s="91" t="s">
        <v>309</v>
      </c>
      <c r="V52" s="319" t="s">
        <v>216</v>
      </c>
      <c r="W52" s="103" t="s">
        <v>10</v>
      </c>
      <c r="X52" s="28">
        <v>43036</v>
      </c>
      <c r="Y52" s="29">
        <v>0.33333333333333331</v>
      </c>
      <c r="Z52" s="28">
        <v>43036</v>
      </c>
      <c r="AA52" s="29">
        <v>0.625</v>
      </c>
      <c r="AB52" s="25" t="s">
        <v>15</v>
      </c>
      <c r="AC52" s="30" t="s">
        <v>62</v>
      </c>
      <c r="AD52" s="185">
        <v>43036</v>
      </c>
      <c r="AE52" s="136">
        <v>0.33333333333333331</v>
      </c>
      <c r="AF52" s="186">
        <v>43036</v>
      </c>
      <c r="AG52" s="138">
        <v>0.79166666666666663</v>
      </c>
      <c r="AH52" s="244">
        <f t="shared" si="18"/>
        <v>6</v>
      </c>
      <c r="AI52" s="185"/>
      <c r="AJ52" s="188"/>
      <c r="AK52" s="186">
        <v>43021</v>
      </c>
      <c r="AL52" s="189"/>
      <c r="AM52" s="139" t="s">
        <v>217</v>
      </c>
      <c r="AN52" s="187" t="s">
        <v>247</v>
      </c>
      <c r="AO52" s="216" t="s">
        <v>218</v>
      </c>
      <c r="AP52" s="227"/>
      <c r="AQ52" s="38"/>
      <c r="AR52" s="259">
        <f t="shared" si="21"/>
        <v>-368.00000000005821</v>
      </c>
      <c r="AS52" s="258">
        <f t="shared" si="22"/>
        <v>1</v>
      </c>
      <c r="AT52" s="258">
        <f t="shared" si="23"/>
        <v>1</v>
      </c>
      <c r="AU52" s="259" t="str">
        <f t="shared" si="24"/>
        <v>Neinformat</v>
      </c>
      <c r="AV52" s="258">
        <f t="shared" si="25"/>
        <v>0</v>
      </c>
      <c r="AW52" s="258">
        <f t="shared" si="26"/>
        <v>5</v>
      </c>
      <c r="AX52" s="259">
        <f t="shared" si="27"/>
        <v>10.999999999883585</v>
      </c>
      <c r="AY52" s="258">
        <f t="shared" si="28"/>
        <v>0</v>
      </c>
      <c r="AZ52" s="258">
        <f t="shared" si="29"/>
        <v>0</v>
      </c>
      <c r="BA52" s="258"/>
      <c r="BB52" s="258"/>
      <c r="BC52" s="258"/>
      <c r="BD52" s="258"/>
      <c r="BE52" s="259" t="str">
        <f t="shared" si="30"/>
        <v/>
      </c>
      <c r="BF52" s="258" t="str">
        <f t="shared" si="31"/>
        <v/>
      </c>
      <c r="BG52" s="258" t="str">
        <f t="shared" si="32"/>
        <v/>
      </c>
      <c r="BH52" s="259" t="str">
        <f t="shared" si="33"/>
        <v/>
      </c>
      <c r="BI52" s="258" t="str">
        <f t="shared" si="34"/>
        <v/>
      </c>
      <c r="BJ52" s="258" t="str">
        <f t="shared" si="35"/>
        <v/>
      </c>
      <c r="BK52" s="259" t="str">
        <f t="shared" si="36"/>
        <v/>
      </c>
      <c r="BL52" s="258" t="str">
        <f t="shared" si="37"/>
        <v/>
      </c>
      <c r="BM52" s="258" t="str">
        <f t="shared" si="38"/>
        <v/>
      </c>
      <c r="BN52" s="292"/>
      <c r="BO52" s="292"/>
    </row>
    <row r="53" spans="1:67" s="93" customFormat="1" ht="25.5" x14ac:dyDescent="0.25">
      <c r="A53" s="24">
        <f t="shared" si="20"/>
        <v>45</v>
      </c>
      <c r="B53" s="25" t="s">
        <v>4</v>
      </c>
      <c r="C53" s="25" t="s">
        <v>10</v>
      </c>
      <c r="D53" s="91" t="s">
        <v>183</v>
      </c>
      <c r="E53" s="25">
        <v>145471</v>
      </c>
      <c r="F53" s="25" t="s">
        <v>206</v>
      </c>
      <c r="G53" s="25" t="s">
        <v>13</v>
      </c>
      <c r="H53" s="78">
        <v>437389.03</v>
      </c>
      <c r="I53" s="78">
        <v>464457.73</v>
      </c>
      <c r="J53" s="78">
        <v>437389.03</v>
      </c>
      <c r="K53" s="78">
        <v>464457.73</v>
      </c>
      <c r="L53" s="25" t="s">
        <v>10</v>
      </c>
      <c r="M53" s="25" t="s">
        <v>10</v>
      </c>
      <c r="N53" s="25" t="s">
        <v>205</v>
      </c>
      <c r="O53" s="25" t="s">
        <v>206</v>
      </c>
      <c r="P53" s="25" t="s">
        <v>10</v>
      </c>
      <c r="Q53" s="25" t="s">
        <v>10</v>
      </c>
      <c r="R53" s="25" t="s">
        <v>10</v>
      </c>
      <c r="S53" s="25" t="s">
        <v>10</v>
      </c>
      <c r="T53" s="25" t="s">
        <v>9</v>
      </c>
      <c r="U53" s="91" t="s">
        <v>284</v>
      </c>
      <c r="V53" s="319" t="s">
        <v>216</v>
      </c>
      <c r="W53" s="103" t="s">
        <v>10</v>
      </c>
      <c r="X53" s="28">
        <v>43036</v>
      </c>
      <c r="Y53" s="29">
        <v>0.33333333333333331</v>
      </c>
      <c r="Z53" s="28">
        <v>43036</v>
      </c>
      <c r="AA53" s="29">
        <v>0.625</v>
      </c>
      <c r="AB53" s="25" t="s">
        <v>15</v>
      </c>
      <c r="AC53" s="30" t="s">
        <v>62</v>
      </c>
      <c r="AD53" s="185">
        <v>43036</v>
      </c>
      <c r="AE53" s="136">
        <v>0.33333333333333331</v>
      </c>
      <c r="AF53" s="186">
        <v>43036</v>
      </c>
      <c r="AG53" s="138">
        <v>0.79166666666666663</v>
      </c>
      <c r="AH53" s="244">
        <f t="shared" si="18"/>
        <v>2</v>
      </c>
      <c r="AI53" s="185"/>
      <c r="AJ53" s="188"/>
      <c r="AK53" s="186">
        <v>43021</v>
      </c>
      <c r="AL53" s="189"/>
      <c r="AM53" s="139" t="s">
        <v>217</v>
      </c>
      <c r="AN53" s="187" t="s">
        <v>247</v>
      </c>
      <c r="AO53" s="216" t="s">
        <v>218</v>
      </c>
      <c r="AP53" s="227"/>
      <c r="AQ53" s="38"/>
      <c r="AR53" s="259">
        <f t="shared" si="21"/>
        <v>-368.00000000005821</v>
      </c>
      <c r="AS53" s="258">
        <f t="shared" si="22"/>
        <v>1</v>
      </c>
      <c r="AT53" s="258">
        <f t="shared" si="23"/>
        <v>1</v>
      </c>
      <c r="AU53" s="259" t="str">
        <f t="shared" si="24"/>
        <v>Neinformat</v>
      </c>
      <c r="AV53" s="258">
        <f t="shared" si="25"/>
        <v>0</v>
      </c>
      <c r="AW53" s="258">
        <f t="shared" si="26"/>
        <v>1</v>
      </c>
      <c r="AX53" s="259">
        <f t="shared" si="27"/>
        <v>10.999999999883585</v>
      </c>
      <c r="AY53" s="258">
        <f t="shared" si="28"/>
        <v>0</v>
      </c>
      <c r="AZ53" s="258">
        <f t="shared" si="29"/>
        <v>0</v>
      </c>
      <c r="BA53" s="258"/>
      <c r="BB53" s="258"/>
      <c r="BC53" s="258"/>
      <c r="BD53" s="258"/>
      <c r="BE53" s="259" t="str">
        <f t="shared" si="30"/>
        <v/>
      </c>
      <c r="BF53" s="258" t="str">
        <f t="shared" si="31"/>
        <v/>
      </c>
      <c r="BG53" s="258" t="str">
        <f t="shared" si="32"/>
        <v/>
      </c>
      <c r="BH53" s="259" t="str">
        <f t="shared" si="33"/>
        <v/>
      </c>
      <c r="BI53" s="258" t="str">
        <f t="shared" si="34"/>
        <v/>
      </c>
      <c r="BJ53" s="258" t="str">
        <f t="shared" si="35"/>
        <v/>
      </c>
      <c r="BK53" s="259" t="str">
        <f t="shared" si="36"/>
        <v/>
      </c>
      <c r="BL53" s="258" t="str">
        <f t="shared" si="37"/>
        <v/>
      </c>
      <c r="BM53" s="258" t="str">
        <f t="shared" si="38"/>
        <v/>
      </c>
      <c r="BN53" s="292"/>
      <c r="BO53" s="292"/>
    </row>
    <row r="54" spans="1:67" s="93" customFormat="1" ht="25.5" x14ac:dyDescent="0.25">
      <c r="A54" s="24">
        <f t="shared" si="20"/>
        <v>46</v>
      </c>
      <c r="B54" s="25" t="s">
        <v>4</v>
      </c>
      <c r="C54" s="25" t="s">
        <v>10</v>
      </c>
      <c r="D54" s="91" t="s">
        <v>183</v>
      </c>
      <c r="E54" s="25">
        <v>145827</v>
      </c>
      <c r="F54" s="25" t="s">
        <v>203</v>
      </c>
      <c r="G54" s="25" t="s">
        <v>13</v>
      </c>
      <c r="H54" s="78">
        <v>441290.51</v>
      </c>
      <c r="I54" s="78">
        <v>461208.58</v>
      </c>
      <c r="J54" s="78">
        <v>441290.51</v>
      </c>
      <c r="K54" s="78">
        <v>461208.58</v>
      </c>
      <c r="L54" s="25" t="s">
        <v>10</v>
      </c>
      <c r="M54" s="25" t="s">
        <v>10</v>
      </c>
      <c r="N54" s="25" t="s">
        <v>209</v>
      </c>
      <c r="O54" s="25" t="s">
        <v>210</v>
      </c>
      <c r="P54" s="25" t="s">
        <v>10</v>
      </c>
      <c r="Q54" s="25" t="s">
        <v>10</v>
      </c>
      <c r="R54" s="25" t="s">
        <v>10</v>
      </c>
      <c r="S54" s="25" t="s">
        <v>10</v>
      </c>
      <c r="T54" s="25" t="s">
        <v>9</v>
      </c>
      <c r="U54" s="91" t="s">
        <v>310</v>
      </c>
      <c r="V54" s="319" t="s">
        <v>216</v>
      </c>
      <c r="W54" s="103" t="s">
        <v>10</v>
      </c>
      <c r="X54" s="28">
        <v>43036</v>
      </c>
      <c r="Y54" s="29">
        <v>0.33333333333333331</v>
      </c>
      <c r="Z54" s="28">
        <v>43036</v>
      </c>
      <c r="AA54" s="29">
        <v>0.625</v>
      </c>
      <c r="AB54" s="25" t="s">
        <v>15</v>
      </c>
      <c r="AC54" s="30" t="s">
        <v>62</v>
      </c>
      <c r="AD54" s="185">
        <v>43036</v>
      </c>
      <c r="AE54" s="136">
        <v>0.33333333333333331</v>
      </c>
      <c r="AF54" s="186">
        <v>43036</v>
      </c>
      <c r="AG54" s="138">
        <v>0.79166666666666663</v>
      </c>
      <c r="AH54" s="244">
        <f t="shared" si="18"/>
        <v>3</v>
      </c>
      <c r="AI54" s="185"/>
      <c r="AJ54" s="188"/>
      <c r="AK54" s="186">
        <v>43021</v>
      </c>
      <c r="AL54" s="189"/>
      <c r="AM54" s="139" t="s">
        <v>217</v>
      </c>
      <c r="AN54" s="187" t="s">
        <v>247</v>
      </c>
      <c r="AO54" s="216" t="s">
        <v>218</v>
      </c>
      <c r="AP54" s="227"/>
      <c r="AQ54" s="38"/>
      <c r="AR54" s="259">
        <f t="shared" si="21"/>
        <v>-368.00000000005821</v>
      </c>
      <c r="AS54" s="258">
        <f t="shared" si="22"/>
        <v>1</v>
      </c>
      <c r="AT54" s="258">
        <f t="shared" si="23"/>
        <v>1</v>
      </c>
      <c r="AU54" s="259" t="str">
        <f t="shared" si="24"/>
        <v>Neinformat</v>
      </c>
      <c r="AV54" s="258">
        <f t="shared" si="25"/>
        <v>0</v>
      </c>
      <c r="AW54" s="258">
        <f t="shared" si="26"/>
        <v>2</v>
      </c>
      <c r="AX54" s="259">
        <f t="shared" si="27"/>
        <v>10.999999999883585</v>
      </c>
      <c r="AY54" s="258">
        <f t="shared" si="28"/>
        <v>0</v>
      </c>
      <c r="AZ54" s="258">
        <f t="shared" si="29"/>
        <v>0</v>
      </c>
      <c r="BA54" s="258"/>
      <c r="BB54" s="258"/>
      <c r="BC54" s="258"/>
      <c r="BD54" s="258"/>
      <c r="BE54" s="259" t="str">
        <f t="shared" si="30"/>
        <v/>
      </c>
      <c r="BF54" s="258" t="str">
        <f t="shared" si="31"/>
        <v/>
      </c>
      <c r="BG54" s="258" t="str">
        <f t="shared" si="32"/>
        <v/>
      </c>
      <c r="BH54" s="259" t="str">
        <f t="shared" si="33"/>
        <v/>
      </c>
      <c r="BI54" s="258" t="str">
        <f t="shared" si="34"/>
        <v/>
      </c>
      <c r="BJ54" s="258" t="str">
        <f t="shared" si="35"/>
        <v/>
      </c>
      <c r="BK54" s="259" t="str">
        <f t="shared" si="36"/>
        <v/>
      </c>
      <c r="BL54" s="258" t="str">
        <f t="shared" si="37"/>
        <v/>
      </c>
      <c r="BM54" s="258" t="str">
        <f t="shared" si="38"/>
        <v/>
      </c>
      <c r="BN54" s="292"/>
      <c r="BO54" s="292"/>
    </row>
    <row r="55" spans="1:67" s="93" customFormat="1" ht="25.5" x14ac:dyDescent="0.25">
      <c r="A55" s="24">
        <f t="shared" si="20"/>
        <v>47</v>
      </c>
      <c r="B55" s="25" t="s">
        <v>4</v>
      </c>
      <c r="C55" s="25" t="s">
        <v>10</v>
      </c>
      <c r="D55" s="91" t="s">
        <v>183</v>
      </c>
      <c r="E55" s="25">
        <v>145827</v>
      </c>
      <c r="F55" s="25" t="s">
        <v>215</v>
      </c>
      <c r="G55" s="25" t="s">
        <v>13</v>
      </c>
      <c r="H55" s="78">
        <v>441757.18</v>
      </c>
      <c r="I55" s="78">
        <v>461422.56</v>
      </c>
      <c r="J55" s="78">
        <v>441757.18</v>
      </c>
      <c r="K55" s="78">
        <v>461422.56</v>
      </c>
      <c r="L55" s="25" t="s">
        <v>10</v>
      </c>
      <c r="M55" s="25" t="s">
        <v>10</v>
      </c>
      <c r="N55" s="25" t="s">
        <v>207</v>
      </c>
      <c r="O55" s="25" t="s">
        <v>208</v>
      </c>
      <c r="P55" s="25" t="s">
        <v>10</v>
      </c>
      <c r="Q55" s="25" t="s">
        <v>10</v>
      </c>
      <c r="R55" s="25" t="s">
        <v>10</v>
      </c>
      <c r="S55" s="25" t="s">
        <v>10</v>
      </c>
      <c r="T55" s="25" t="s">
        <v>9</v>
      </c>
      <c r="U55" s="91" t="s">
        <v>273</v>
      </c>
      <c r="V55" s="319" t="s">
        <v>216</v>
      </c>
      <c r="W55" s="103" t="s">
        <v>10</v>
      </c>
      <c r="X55" s="28">
        <v>43036</v>
      </c>
      <c r="Y55" s="29">
        <v>0.33333333333333331</v>
      </c>
      <c r="Z55" s="28">
        <v>43036</v>
      </c>
      <c r="AA55" s="29">
        <v>0.625</v>
      </c>
      <c r="AB55" s="25" t="s">
        <v>15</v>
      </c>
      <c r="AC55" s="30" t="s">
        <v>62</v>
      </c>
      <c r="AD55" s="171"/>
      <c r="AE55" s="136"/>
      <c r="AF55" s="172"/>
      <c r="AG55" s="138"/>
      <c r="AH55" s="244">
        <f t="shared" si="18"/>
        <v>0</v>
      </c>
      <c r="AI55" s="185"/>
      <c r="AJ55" s="188"/>
      <c r="AK55" s="186">
        <v>43021</v>
      </c>
      <c r="AL55" s="189"/>
      <c r="AM55" s="139" t="s">
        <v>217</v>
      </c>
      <c r="AN55" s="187" t="s">
        <v>242</v>
      </c>
      <c r="AO55" s="223" t="s">
        <v>218</v>
      </c>
      <c r="AP55" s="230"/>
      <c r="AQ55" s="38"/>
      <c r="AR55" s="259" t="str">
        <f t="shared" si="21"/>
        <v>Nu a fost afectat PM/SM</v>
      </c>
      <c r="AS55" s="258" t="str">
        <f t="shared" si="22"/>
        <v>-</v>
      </c>
      <c r="AT55" s="258" t="str">
        <f t="shared" si="23"/>
        <v>-</v>
      </c>
      <c r="AU55" s="259" t="str">
        <f t="shared" si="24"/>
        <v>Nu a fost afectat PM/SM</v>
      </c>
      <c r="AV55" s="258" t="str">
        <f t="shared" si="25"/>
        <v>-</v>
      </c>
      <c r="AW55" s="258" t="str">
        <f t="shared" si="26"/>
        <v>-</v>
      </c>
      <c r="AX55" s="259" t="str">
        <f t="shared" si="27"/>
        <v>Nu a fost afectat PM/SM</v>
      </c>
      <c r="AY55" s="258" t="str">
        <f t="shared" si="28"/>
        <v>-</v>
      </c>
      <c r="AZ55" s="258" t="str">
        <f t="shared" si="29"/>
        <v>-</v>
      </c>
      <c r="BA55" s="258"/>
      <c r="BB55" s="258"/>
      <c r="BC55" s="258"/>
      <c r="BD55" s="258"/>
      <c r="BE55" s="259" t="str">
        <f t="shared" si="30"/>
        <v/>
      </c>
      <c r="BF55" s="258" t="str">
        <f t="shared" si="31"/>
        <v/>
      </c>
      <c r="BG55" s="258" t="str">
        <f t="shared" si="32"/>
        <v/>
      </c>
      <c r="BH55" s="259" t="str">
        <f t="shared" si="33"/>
        <v/>
      </c>
      <c r="BI55" s="258" t="str">
        <f t="shared" si="34"/>
        <v/>
      </c>
      <c r="BJ55" s="258" t="str">
        <f t="shared" si="35"/>
        <v/>
      </c>
      <c r="BK55" s="259" t="str">
        <f t="shared" si="36"/>
        <v/>
      </c>
      <c r="BL55" s="258" t="str">
        <f t="shared" si="37"/>
        <v/>
      </c>
      <c r="BM55" s="258" t="str">
        <f t="shared" si="38"/>
        <v/>
      </c>
      <c r="BN55" s="292"/>
      <c r="BO55" s="292"/>
    </row>
    <row r="56" spans="1:67" s="93" customFormat="1" ht="25.5" x14ac:dyDescent="0.25">
      <c r="A56" s="24">
        <f t="shared" si="20"/>
        <v>48</v>
      </c>
      <c r="B56" s="25" t="s">
        <v>4</v>
      </c>
      <c r="C56" s="25" t="s">
        <v>10</v>
      </c>
      <c r="D56" s="91" t="s">
        <v>183</v>
      </c>
      <c r="E56" s="25">
        <v>145827</v>
      </c>
      <c r="F56" s="25" t="s">
        <v>212</v>
      </c>
      <c r="G56" s="25" t="s">
        <v>13</v>
      </c>
      <c r="H56" s="78">
        <v>442446.22</v>
      </c>
      <c r="I56" s="78">
        <v>460048.53</v>
      </c>
      <c r="J56" s="78">
        <v>442446.22</v>
      </c>
      <c r="K56" s="78">
        <v>460048.53</v>
      </c>
      <c r="L56" s="25" t="s">
        <v>10</v>
      </c>
      <c r="M56" s="25" t="s">
        <v>10</v>
      </c>
      <c r="N56" s="25" t="s">
        <v>211</v>
      </c>
      <c r="O56" s="25" t="s">
        <v>212</v>
      </c>
      <c r="P56" s="25" t="s">
        <v>10</v>
      </c>
      <c r="Q56" s="25" t="s">
        <v>10</v>
      </c>
      <c r="R56" s="25" t="s">
        <v>10</v>
      </c>
      <c r="S56" s="25" t="s">
        <v>10</v>
      </c>
      <c r="T56" s="25" t="s">
        <v>9</v>
      </c>
      <c r="U56" s="91" t="s">
        <v>284</v>
      </c>
      <c r="V56" s="319" t="s">
        <v>216</v>
      </c>
      <c r="W56" s="103" t="s">
        <v>10</v>
      </c>
      <c r="X56" s="28">
        <v>43036</v>
      </c>
      <c r="Y56" s="29">
        <v>0.33333333333333331</v>
      </c>
      <c r="Z56" s="28">
        <v>43036</v>
      </c>
      <c r="AA56" s="29">
        <v>0.625</v>
      </c>
      <c r="AB56" s="25" t="s">
        <v>15</v>
      </c>
      <c r="AC56" s="30" t="s">
        <v>62</v>
      </c>
      <c r="AD56" s="185">
        <v>43036</v>
      </c>
      <c r="AE56" s="136">
        <v>0.33333333333333331</v>
      </c>
      <c r="AF56" s="186">
        <v>43036</v>
      </c>
      <c r="AG56" s="138">
        <v>0.79166666666666663</v>
      </c>
      <c r="AH56" s="244">
        <f t="shared" si="18"/>
        <v>2</v>
      </c>
      <c r="AI56" s="185"/>
      <c r="AJ56" s="188"/>
      <c r="AK56" s="186">
        <v>43021</v>
      </c>
      <c r="AL56" s="189"/>
      <c r="AM56" s="139" t="s">
        <v>217</v>
      </c>
      <c r="AN56" s="187" t="s">
        <v>247</v>
      </c>
      <c r="AO56" s="223" t="s">
        <v>218</v>
      </c>
      <c r="AP56" s="230"/>
      <c r="AQ56" s="38"/>
      <c r="AR56" s="259">
        <f t="shared" si="21"/>
        <v>-368.00000000005821</v>
      </c>
      <c r="AS56" s="258">
        <f t="shared" si="22"/>
        <v>1</v>
      </c>
      <c r="AT56" s="258">
        <f t="shared" si="23"/>
        <v>1</v>
      </c>
      <c r="AU56" s="259" t="str">
        <f t="shared" si="24"/>
        <v>Neinformat</v>
      </c>
      <c r="AV56" s="258">
        <f t="shared" si="25"/>
        <v>0</v>
      </c>
      <c r="AW56" s="258">
        <f t="shared" si="26"/>
        <v>1</v>
      </c>
      <c r="AX56" s="259">
        <f t="shared" si="27"/>
        <v>10.999999999883585</v>
      </c>
      <c r="AY56" s="258">
        <f t="shared" si="28"/>
        <v>0</v>
      </c>
      <c r="AZ56" s="258">
        <f t="shared" si="29"/>
        <v>0</v>
      </c>
      <c r="BA56" s="258"/>
      <c r="BB56" s="258"/>
      <c r="BC56" s="258"/>
      <c r="BD56" s="258"/>
      <c r="BE56" s="259" t="str">
        <f t="shared" si="30"/>
        <v/>
      </c>
      <c r="BF56" s="258" t="str">
        <f t="shared" si="31"/>
        <v/>
      </c>
      <c r="BG56" s="258" t="str">
        <f t="shared" si="32"/>
        <v/>
      </c>
      <c r="BH56" s="259" t="str">
        <f t="shared" si="33"/>
        <v/>
      </c>
      <c r="BI56" s="258" t="str">
        <f t="shared" si="34"/>
        <v/>
      </c>
      <c r="BJ56" s="258" t="str">
        <f t="shared" si="35"/>
        <v/>
      </c>
      <c r="BK56" s="259" t="str">
        <f t="shared" si="36"/>
        <v/>
      </c>
      <c r="BL56" s="258" t="str">
        <f t="shared" si="37"/>
        <v/>
      </c>
      <c r="BM56" s="258" t="str">
        <f t="shared" si="38"/>
        <v/>
      </c>
      <c r="BN56" s="292"/>
      <c r="BO56" s="292"/>
    </row>
    <row r="57" spans="1:67" s="93" customFormat="1" ht="26.25" thickBot="1" x14ac:dyDescent="0.3">
      <c r="A57" s="108">
        <f t="shared" si="20"/>
        <v>49</v>
      </c>
      <c r="B57" s="109" t="s">
        <v>4</v>
      </c>
      <c r="C57" s="109" t="s">
        <v>10</v>
      </c>
      <c r="D57" s="117" t="s">
        <v>183</v>
      </c>
      <c r="E57" s="109">
        <v>143735</v>
      </c>
      <c r="F57" s="109" t="s">
        <v>214</v>
      </c>
      <c r="G57" s="109" t="s">
        <v>13</v>
      </c>
      <c r="H57" s="110">
        <v>430124.60314534197</v>
      </c>
      <c r="I57" s="110">
        <v>467602.03</v>
      </c>
      <c r="J57" s="110">
        <v>430124.60314534197</v>
      </c>
      <c r="K57" s="110">
        <v>467602.03</v>
      </c>
      <c r="L57" s="109" t="s">
        <v>10</v>
      </c>
      <c r="M57" s="109" t="s">
        <v>10</v>
      </c>
      <c r="N57" s="109" t="s">
        <v>213</v>
      </c>
      <c r="O57" s="109" t="s">
        <v>214</v>
      </c>
      <c r="P57" s="109" t="s">
        <v>10</v>
      </c>
      <c r="Q57" s="109" t="s">
        <v>10</v>
      </c>
      <c r="R57" s="109" t="s">
        <v>10</v>
      </c>
      <c r="S57" s="109" t="s">
        <v>10</v>
      </c>
      <c r="T57" s="109" t="s">
        <v>9</v>
      </c>
      <c r="U57" s="117" t="s">
        <v>310</v>
      </c>
      <c r="V57" s="320" t="s">
        <v>216</v>
      </c>
      <c r="W57" s="114" t="s">
        <v>10</v>
      </c>
      <c r="X57" s="92">
        <v>43036</v>
      </c>
      <c r="Y57" s="51">
        <v>0.33333333333333331</v>
      </c>
      <c r="Z57" s="92">
        <v>43036</v>
      </c>
      <c r="AA57" s="51">
        <v>0.625</v>
      </c>
      <c r="AB57" s="109" t="s">
        <v>15</v>
      </c>
      <c r="AC57" s="113" t="s">
        <v>62</v>
      </c>
      <c r="AD57" s="190"/>
      <c r="AE57" s="153"/>
      <c r="AF57" s="191"/>
      <c r="AG57" s="149"/>
      <c r="AH57" s="245">
        <f t="shared" si="18"/>
        <v>0</v>
      </c>
      <c r="AI57" s="193"/>
      <c r="AJ57" s="194"/>
      <c r="AK57" s="195">
        <v>43021</v>
      </c>
      <c r="AL57" s="196"/>
      <c r="AM57" s="146" t="s">
        <v>217</v>
      </c>
      <c r="AN57" s="192" t="s">
        <v>242</v>
      </c>
      <c r="AO57" s="224" t="s">
        <v>218</v>
      </c>
      <c r="AP57" s="230"/>
      <c r="AQ57" s="38"/>
      <c r="AR57" s="259" t="str">
        <f t="shared" si="21"/>
        <v>Nu a fost afectat PM/SM</v>
      </c>
      <c r="AS57" s="258" t="str">
        <f t="shared" si="22"/>
        <v>-</v>
      </c>
      <c r="AT57" s="258" t="str">
        <f t="shared" si="23"/>
        <v>-</v>
      </c>
      <c r="AU57" s="259" t="str">
        <f t="shared" si="24"/>
        <v>Nu a fost afectat PM/SM</v>
      </c>
      <c r="AV57" s="258" t="str">
        <f t="shared" si="25"/>
        <v>-</v>
      </c>
      <c r="AW57" s="258" t="str">
        <f t="shared" si="26"/>
        <v>-</v>
      </c>
      <c r="AX57" s="259" t="str">
        <f t="shared" si="27"/>
        <v>Nu a fost afectat PM/SM</v>
      </c>
      <c r="AY57" s="258" t="str">
        <f t="shared" si="28"/>
        <v>-</v>
      </c>
      <c r="AZ57" s="258" t="str">
        <f t="shared" si="29"/>
        <v>-</v>
      </c>
      <c r="BA57" s="258"/>
      <c r="BB57" s="258"/>
      <c r="BC57" s="258"/>
      <c r="BD57" s="258"/>
      <c r="BE57" s="259" t="str">
        <f t="shared" si="30"/>
        <v/>
      </c>
      <c r="BF57" s="258" t="str">
        <f t="shared" si="31"/>
        <v/>
      </c>
      <c r="BG57" s="258" t="str">
        <f t="shared" si="32"/>
        <v/>
      </c>
      <c r="BH57" s="259" t="str">
        <f t="shared" si="33"/>
        <v/>
      </c>
      <c r="BI57" s="258" t="str">
        <f t="shared" si="34"/>
        <v/>
      </c>
      <c r="BJ57" s="258" t="str">
        <f t="shared" si="35"/>
        <v/>
      </c>
      <c r="BK57" s="259" t="str">
        <f t="shared" si="36"/>
        <v/>
      </c>
      <c r="BL57" s="258" t="str">
        <f t="shared" si="37"/>
        <v/>
      </c>
      <c r="BM57" s="258" t="str">
        <f t="shared" si="38"/>
        <v/>
      </c>
      <c r="BN57" s="292"/>
      <c r="BO57" s="292"/>
    </row>
    <row r="58" spans="1:67" s="97" customFormat="1" ht="13.5" thickBot="1" x14ac:dyDescent="0.3">
      <c r="A58" s="4">
        <f t="shared" si="20"/>
        <v>50</v>
      </c>
      <c r="B58" s="5" t="s">
        <v>4</v>
      </c>
      <c r="C58" s="5" t="s">
        <v>10</v>
      </c>
      <c r="D58" s="6" t="s">
        <v>184</v>
      </c>
      <c r="E58" s="5">
        <v>116395</v>
      </c>
      <c r="F58" s="5" t="s">
        <v>180</v>
      </c>
      <c r="G58" s="5" t="s">
        <v>176</v>
      </c>
      <c r="H58" s="62">
        <v>438160.16</v>
      </c>
      <c r="I58" s="62">
        <v>550349.32999999996</v>
      </c>
      <c r="J58" s="62">
        <v>442750.25</v>
      </c>
      <c r="K58" s="62">
        <v>543079.81000000006</v>
      </c>
      <c r="L58" s="5" t="s">
        <v>10</v>
      </c>
      <c r="M58" s="5" t="s">
        <v>10</v>
      </c>
      <c r="N58" s="5" t="s">
        <v>181</v>
      </c>
      <c r="O58" s="5" t="s">
        <v>180</v>
      </c>
      <c r="P58" s="5" t="s">
        <v>10</v>
      </c>
      <c r="Q58" s="5" t="s">
        <v>10</v>
      </c>
      <c r="R58" s="5" t="s">
        <v>10</v>
      </c>
      <c r="S58" s="5" t="s">
        <v>10</v>
      </c>
      <c r="T58" s="5" t="s">
        <v>9</v>
      </c>
      <c r="U58" s="61" t="s">
        <v>311</v>
      </c>
      <c r="V58" s="317" t="s">
        <v>216</v>
      </c>
      <c r="W58" s="96" t="s">
        <v>10</v>
      </c>
      <c r="X58" s="8">
        <v>43038</v>
      </c>
      <c r="Y58" s="9">
        <v>0.33333333333333331</v>
      </c>
      <c r="Z58" s="8">
        <v>43038</v>
      </c>
      <c r="AA58" s="9">
        <v>0.79166666666666663</v>
      </c>
      <c r="AB58" s="5" t="s">
        <v>59</v>
      </c>
      <c r="AC58" s="10" t="s">
        <v>62</v>
      </c>
      <c r="AD58" s="118">
        <v>43038</v>
      </c>
      <c r="AE58" s="119">
        <v>0.5</v>
      </c>
      <c r="AF58" s="120">
        <v>43039</v>
      </c>
      <c r="AG58" s="121">
        <v>0.41875000000000001</v>
      </c>
      <c r="AH58" s="236">
        <f t="shared" si="18"/>
        <v>3</v>
      </c>
      <c r="AI58" s="123">
        <v>43038</v>
      </c>
      <c r="AJ58" s="119">
        <v>0.48749999999999999</v>
      </c>
      <c r="AK58" s="124">
        <v>43027</v>
      </c>
      <c r="AL58" s="121"/>
      <c r="AM58" s="122" t="s">
        <v>182</v>
      </c>
      <c r="AN58" s="200" t="s">
        <v>247</v>
      </c>
      <c r="AO58" s="214"/>
      <c r="AP58" s="226"/>
      <c r="AQ58" s="5"/>
      <c r="AR58" s="260">
        <f t="shared" si="21"/>
        <v>-276</v>
      </c>
      <c r="AS58" s="3">
        <f t="shared" si="22"/>
        <v>1</v>
      </c>
      <c r="AT58" s="3">
        <f t="shared" si="23"/>
        <v>1</v>
      </c>
      <c r="AU58" s="260">
        <f t="shared" si="24"/>
        <v>-0.29999999993015081</v>
      </c>
      <c r="AV58" s="3">
        <f t="shared" si="25"/>
        <v>2</v>
      </c>
      <c r="AW58" s="3">
        <f t="shared" si="26"/>
        <v>2</v>
      </c>
      <c r="AX58" s="260">
        <f t="shared" si="27"/>
        <v>22.049999999930151</v>
      </c>
      <c r="AY58" s="3">
        <f t="shared" si="28"/>
        <v>0</v>
      </c>
      <c r="AZ58" s="3">
        <f t="shared" si="29"/>
        <v>0</v>
      </c>
      <c r="BA58" s="3"/>
      <c r="BB58" s="3"/>
      <c r="BC58" s="3"/>
      <c r="BD58" s="3"/>
      <c r="BE58" s="260" t="str">
        <f t="shared" si="30"/>
        <v/>
      </c>
      <c r="BF58" s="3" t="str">
        <f t="shared" si="31"/>
        <v/>
      </c>
      <c r="BG58" s="3" t="str">
        <f t="shared" si="32"/>
        <v/>
      </c>
      <c r="BH58" s="260" t="str">
        <f t="shared" si="33"/>
        <v/>
      </c>
      <c r="BI58" s="3" t="str">
        <f t="shared" si="34"/>
        <v/>
      </c>
      <c r="BJ58" s="3" t="str">
        <f t="shared" si="35"/>
        <v/>
      </c>
      <c r="BK58" s="260" t="str">
        <f t="shared" si="36"/>
        <v/>
      </c>
      <c r="BL58" s="3" t="str">
        <f t="shared" si="37"/>
        <v/>
      </c>
      <c r="BM58" s="3" t="str">
        <f t="shared" si="38"/>
        <v/>
      </c>
      <c r="BN58" s="314"/>
      <c r="BO58" s="314"/>
    </row>
    <row r="59" spans="1:67" s="97" customFormat="1" ht="26.25" thickBot="1" x14ac:dyDescent="0.3">
      <c r="A59" s="4">
        <f t="shared" si="20"/>
        <v>51</v>
      </c>
      <c r="B59" s="5" t="s">
        <v>4</v>
      </c>
      <c r="C59" s="5" t="s">
        <v>10</v>
      </c>
      <c r="D59" s="6" t="s">
        <v>219</v>
      </c>
      <c r="E59" s="5">
        <v>143646</v>
      </c>
      <c r="F59" s="5" t="s">
        <v>220</v>
      </c>
      <c r="G59" s="5" t="s">
        <v>13</v>
      </c>
      <c r="H59" s="62">
        <v>447307.59491874801</v>
      </c>
      <c r="I59" s="62">
        <v>514435.10820620001</v>
      </c>
      <c r="J59" s="62">
        <v>447307.59491874801</v>
      </c>
      <c r="K59" s="62">
        <v>514435.10820620001</v>
      </c>
      <c r="L59" s="5" t="s">
        <v>10</v>
      </c>
      <c r="M59" s="5" t="s">
        <v>10</v>
      </c>
      <c r="N59" s="5" t="s">
        <v>221</v>
      </c>
      <c r="O59" s="5" t="s">
        <v>222</v>
      </c>
      <c r="P59" s="5" t="s">
        <v>10</v>
      </c>
      <c r="Q59" s="5" t="s">
        <v>10</v>
      </c>
      <c r="R59" s="5" t="s">
        <v>10</v>
      </c>
      <c r="S59" s="5" t="s">
        <v>10</v>
      </c>
      <c r="T59" s="5" t="s">
        <v>9</v>
      </c>
      <c r="U59" s="61" t="s">
        <v>312</v>
      </c>
      <c r="V59" s="317" t="s">
        <v>216</v>
      </c>
      <c r="W59" s="96" t="s">
        <v>10</v>
      </c>
      <c r="X59" s="8">
        <v>43040</v>
      </c>
      <c r="Y59" s="9">
        <v>0.375</v>
      </c>
      <c r="Z59" s="8">
        <v>43040</v>
      </c>
      <c r="AA59" s="9">
        <v>0.54166666666666663</v>
      </c>
      <c r="AB59" s="5" t="s">
        <v>15</v>
      </c>
      <c r="AC59" s="10" t="s">
        <v>62</v>
      </c>
      <c r="AD59" s="118">
        <v>43040</v>
      </c>
      <c r="AE59" s="119">
        <v>0.375</v>
      </c>
      <c r="AF59" s="120">
        <v>43040</v>
      </c>
      <c r="AG59" s="197">
        <v>0.41666666666666669</v>
      </c>
      <c r="AH59" s="236">
        <f t="shared" si="18"/>
        <v>4</v>
      </c>
      <c r="AI59" s="123">
        <v>43040</v>
      </c>
      <c r="AJ59" s="119">
        <v>0.64513888888888882</v>
      </c>
      <c r="AK59" s="124">
        <v>43039</v>
      </c>
      <c r="AL59" s="121"/>
      <c r="AM59" s="122" t="s">
        <v>223</v>
      </c>
      <c r="AN59" s="200" t="s">
        <v>247</v>
      </c>
      <c r="AO59" s="214"/>
      <c r="AP59" s="226"/>
      <c r="AQ59" s="5"/>
      <c r="AR59" s="260">
        <f t="shared" si="21"/>
        <v>-33</v>
      </c>
      <c r="AS59" s="3">
        <f t="shared" si="22"/>
        <v>1</v>
      </c>
      <c r="AT59" s="3">
        <f t="shared" si="23"/>
        <v>1</v>
      </c>
      <c r="AU59" s="260">
        <f t="shared" si="24"/>
        <v>6.4833333333372138</v>
      </c>
      <c r="AV59" s="3">
        <f t="shared" si="25"/>
        <v>0</v>
      </c>
      <c r="AW59" s="3">
        <f t="shared" si="26"/>
        <v>3</v>
      </c>
      <c r="AX59" s="260">
        <f t="shared" si="27"/>
        <v>0.99999999994179234</v>
      </c>
      <c r="AY59" s="3">
        <f t="shared" si="28"/>
        <v>0</v>
      </c>
      <c r="AZ59" s="3">
        <f t="shared" si="29"/>
        <v>0</v>
      </c>
      <c r="BA59" s="3"/>
      <c r="BB59" s="3"/>
      <c r="BC59" s="3"/>
      <c r="BD59" s="3"/>
      <c r="BE59" s="260" t="str">
        <f t="shared" si="30"/>
        <v/>
      </c>
      <c r="BF59" s="3" t="str">
        <f t="shared" si="31"/>
        <v/>
      </c>
      <c r="BG59" s="3" t="str">
        <f t="shared" si="32"/>
        <v/>
      </c>
      <c r="BH59" s="260" t="str">
        <f t="shared" si="33"/>
        <v/>
      </c>
      <c r="BI59" s="3" t="str">
        <f t="shared" si="34"/>
        <v/>
      </c>
      <c r="BJ59" s="3" t="str">
        <f t="shared" si="35"/>
        <v/>
      </c>
      <c r="BK59" s="260" t="str">
        <f t="shared" si="36"/>
        <v/>
      </c>
      <c r="BL59" s="3" t="str">
        <f t="shared" si="37"/>
        <v/>
      </c>
      <c r="BM59" s="3" t="str">
        <f t="shared" si="38"/>
        <v/>
      </c>
      <c r="BN59" s="314"/>
      <c r="BO59" s="314"/>
    </row>
    <row r="60" spans="1:67" s="97" customFormat="1" ht="26.25" thickBot="1" x14ac:dyDescent="0.3">
      <c r="A60" s="4">
        <f t="shared" si="20"/>
        <v>52</v>
      </c>
      <c r="B60" s="5" t="s">
        <v>4</v>
      </c>
      <c r="C60" s="5" t="s">
        <v>10</v>
      </c>
      <c r="D60" s="6" t="s">
        <v>224</v>
      </c>
      <c r="E60" s="5">
        <v>167981</v>
      </c>
      <c r="F60" s="5" t="s">
        <v>228</v>
      </c>
      <c r="G60" s="5" t="s">
        <v>229</v>
      </c>
      <c r="H60" s="62">
        <v>442104.89</v>
      </c>
      <c r="I60" s="62">
        <v>347636.75</v>
      </c>
      <c r="J60" s="62">
        <v>442104.89</v>
      </c>
      <c r="K60" s="62">
        <v>347636.75</v>
      </c>
      <c r="L60" s="5" t="s">
        <v>10</v>
      </c>
      <c r="M60" s="5" t="s">
        <v>10</v>
      </c>
      <c r="N60" s="5" t="s">
        <v>225</v>
      </c>
      <c r="O60" s="5" t="s">
        <v>226</v>
      </c>
      <c r="P60" s="5" t="s">
        <v>10</v>
      </c>
      <c r="Q60" s="5" t="s">
        <v>10</v>
      </c>
      <c r="R60" s="5" t="s">
        <v>10</v>
      </c>
      <c r="S60" s="5" t="s">
        <v>10</v>
      </c>
      <c r="T60" s="5" t="s">
        <v>9</v>
      </c>
      <c r="U60" s="61" t="s">
        <v>313</v>
      </c>
      <c r="V60" s="317" t="s">
        <v>272</v>
      </c>
      <c r="W60" s="96" t="s">
        <v>10</v>
      </c>
      <c r="X60" s="8">
        <v>43042</v>
      </c>
      <c r="Y60" s="9">
        <v>0.45833333333333331</v>
      </c>
      <c r="Z60" s="8">
        <v>43042</v>
      </c>
      <c r="AA60" s="9">
        <v>0.54166666666666663</v>
      </c>
      <c r="AB60" s="5" t="s">
        <v>132</v>
      </c>
      <c r="AC60" s="10" t="s">
        <v>62</v>
      </c>
      <c r="AD60" s="118">
        <v>43042</v>
      </c>
      <c r="AE60" s="119">
        <v>0.4597222222222222</v>
      </c>
      <c r="AF60" s="120">
        <v>43042</v>
      </c>
      <c r="AG60" s="197">
        <v>0.47083333333333338</v>
      </c>
      <c r="AH60" s="236">
        <f t="shared" si="18"/>
        <v>4</v>
      </c>
      <c r="AI60" s="123">
        <v>43041</v>
      </c>
      <c r="AJ60" s="119">
        <v>0.64236111111111105</v>
      </c>
      <c r="AK60" s="124">
        <v>43039</v>
      </c>
      <c r="AL60" s="121">
        <v>0.61388888888888882</v>
      </c>
      <c r="AM60" s="122" t="s">
        <v>227</v>
      </c>
      <c r="AN60" s="200" t="s">
        <v>242</v>
      </c>
      <c r="AO60" s="214"/>
      <c r="AP60" s="226"/>
      <c r="AQ60" s="5"/>
      <c r="AR60" s="260" t="str">
        <f t="shared" si="21"/>
        <v>Nu a fost afectat PM/SM</v>
      </c>
      <c r="AS60" s="3" t="str">
        <f t="shared" si="22"/>
        <v>-</v>
      </c>
      <c r="AT60" s="3" t="str">
        <f t="shared" si="23"/>
        <v>-</v>
      </c>
      <c r="AU60" s="260" t="str">
        <f t="shared" si="24"/>
        <v>Nu a fost afectat PM/SM</v>
      </c>
      <c r="AV60" s="3" t="str">
        <f t="shared" si="25"/>
        <v>-</v>
      </c>
      <c r="AW60" s="3" t="str">
        <f t="shared" si="26"/>
        <v>-</v>
      </c>
      <c r="AX60" s="260" t="str">
        <f t="shared" si="27"/>
        <v>Nu a fost afectat PM/SM</v>
      </c>
      <c r="AY60" s="3" t="str">
        <f t="shared" si="28"/>
        <v>-</v>
      </c>
      <c r="AZ60" s="3" t="str">
        <f t="shared" si="29"/>
        <v>-</v>
      </c>
      <c r="BA60" s="3"/>
      <c r="BB60" s="3"/>
      <c r="BC60" s="3"/>
      <c r="BD60" s="3"/>
      <c r="BE60" s="260" t="str">
        <f t="shared" si="30"/>
        <v/>
      </c>
      <c r="BF60" s="3" t="str">
        <f t="shared" si="31"/>
        <v/>
      </c>
      <c r="BG60" s="3" t="str">
        <f t="shared" si="32"/>
        <v/>
      </c>
      <c r="BH60" s="260" t="str">
        <f t="shared" si="33"/>
        <v/>
      </c>
      <c r="BI60" s="3" t="str">
        <f t="shared" si="34"/>
        <v/>
      </c>
      <c r="BJ60" s="3" t="str">
        <f t="shared" si="35"/>
        <v/>
      </c>
      <c r="BK60" s="260" t="str">
        <f t="shared" si="36"/>
        <v/>
      </c>
      <c r="BL60" s="3" t="str">
        <f t="shared" si="37"/>
        <v/>
      </c>
      <c r="BM60" s="3" t="str">
        <f t="shared" si="38"/>
        <v/>
      </c>
      <c r="BN60" s="314"/>
      <c r="BO60" s="314"/>
    </row>
    <row r="61" spans="1:67" s="97" customFormat="1" ht="26.25" thickBot="1" x14ac:dyDescent="0.3">
      <c r="A61" s="4">
        <f t="shared" si="20"/>
        <v>53</v>
      </c>
      <c r="B61" s="5" t="s">
        <v>4</v>
      </c>
      <c r="C61" s="5" t="s">
        <v>10</v>
      </c>
      <c r="D61" s="61" t="s">
        <v>230</v>
      </c>
      <c r="E61" s="5">
        <v>56844</v>
      </c>
      <c r="F61" s="5" t="s">
        <v>231</v>
      </c>
      <c r="G61" s="5" t="s">
        <v>59</v>
      </c>
      <c r="H61" s="62">
        <v>424196.47</v>
      </c>
      <c r="I61" s="62">
        <v>572114.56999999995</v>
      </c>
      <c r="J61" s="62">
        <v>424309.89</v>
      </c>
      <c r="K61" s="62">
        <v>572213.86</v>
      </c>
      <c r="L61" s="5" t="s">
        <v>10</v>
      </c>
      <c r="M61" s="5" t="s">
        <v>10</v>
      </c>
      <c r="N61" s="5" t="s">
        <v>232</v>
      </c>
      <c r="O61" s="5" t="s">
        <v>233</v>
      </c>
      <c r="P61" s="5" t="s">
        <v>10</v>
      </c>
      <c r="Q61" s="5" t="s">
        <v>10</v>
      </c>
      <c r="R61" s="5" t="s">
        <v>10</v>
      </c>
      <c r="S61" s="5" t="s">
        <v>10</v>
      </c>
      <c r="T61" s="5" t="s">
        <v>9</v>
      </c>
      <c r="U61" s="61" t="s">
        <v>314</v>
      </c>
      <c r="V61" s="317" t="s">
        <v>216</v>
      </c>
      <c r="W61" s="96" t="s">
        <v>10</v>
      </c>
      <c r="X61" s="8">
        <v>43046</v>
      </c>
      <c r="Y61" s="9">
        <v>0.41666666666666669</v>
      </c>
      <c r="Z61" s="8">
        <v>43046</v>
      </c>
      <c r="AA61" s="9">
        <v>0.54166666666666663</v>
      </c>
      <c r="AB61" s="5" t="s">
        <v>59</v>
      </c>
      <c r="AC61" s="10" t="s">
        <v>62</v>
      </c>
      <c r="AD61" s="118">
        <v>43046</v>
      </c>
      <c r="AE61" s="119">
        <v>0.41666666666666669</v>
      </c>
      <c r="AF61" s="120">
        <v>43046</v>
      </c>
      <c r="AG61" s="197">
        <v>0.55208333333333337</v>
      </c>
      <c r="AH61" s="236">
        <f t="shared" si="18"/>
        <v>3</v>
      </c>
      <c r="AI61" s="123">
        <v>43046</v>
      </c>
      <c r="AJ61" s="119">
        <v>0.46666666666666662</v>
      </c>
      <c r="AK61" s="124">
        <v>43042</v>
      </c>
      <c r="AL61" s="121">
        <v>0.61944444444444446</v>
      </c>
      <c r="AM61" s="122" t="s">
        <v>234</v>
      </c>
      <c r="AN61" s="200" t="s">
        <v>247</v>
      </c>
      <c r="AO61" s="214"/>
      <c r="AP61" s="226"/>
      <c r="AQ61" s="5"/>
      <c r="AR61" s="260">
        <f t="shared" si="21"/>
        <v>-91.133333333360497</v>
      </c>
      <c r="AS61" s="3">
        <f t="shared" si="22"/>
        <v>1</v>
      </c>
      <c r="AT61" s="3">
        <f t="shared" si="23"/>
        <v>1</v>
      </c>
      <c r="AU61" s="260">
        <f t="shared" si="24"/>
        <v>1.2000000000698492</v>
      </c>
      <c r="AV61" s="3">
        <f t="shared" si="25"/>
        <v>2</v>
      </c>
      <c r="AW61" s="3">
        <f t="shared" si="26"/>
        <v>2</v>
      </c>
      <c r="AX61" s="260">
        <f t="shared" si="27"/>
        <v>3.2500000001164153</v>
      </c>
      <c r="AY61" s="3">
        <f t="shared" si="28"/>
        <v>0</v>
      </c>
      <c r="AZ61" s="3">
        <f t="shared" si="29"/>
        <v>0</v>
      </c>
      <c r="BA61" s="3"/>
      <c r="BB61" s="3"/>
      <c r="BC61" s="3"/>
      <c r="BD61" s="3"/>
      <c r="BE61" s="260" t="str">
        <f t="shared" si="30"/>
        <v/>
      </c>
      <c r="BF61" s="3" t="str">
        <f t="shared" si="31"/>
        <v/>
      </c>
      <c r="BG61" s="3" t="str">
        <f t="shared" si="32"/>
        <v/>
      </c>
      <c r="BH61" s="260" t="str">
        <f t="shared" si="33"/>
        <v/>
      </c>
      <c r="BI61" s="3" t="str">
        <f t="shared" si="34"/>
        <v/>
      </c>
      <c r="BJ61" s="3" t="str">
        <f t="shared" si="35"/>
        <v/>
      </c>
      <c r="BK61" s="260" t="str">
        <f t="shared" si="36"/>
        <v/>
      </c>
      <c r="BL61" s="3" t="str">
        <f t="shared" si="37"/>
        <v/>
      </c>
      <c r="BM61" s="3" t="str">
        <f t="shared" si="38"/>
        <v/>
      </c>
      <c r="BN61" s="314"/>
      <c r="BO61" s="314"/>
    </row>
    <row r="62" spans="1:67" s="97" customFormat="1" ht="26.25" thickBot="1" x14ac:dyDescent="0.3">
      <c r="A62" s="4">
        <f t="shared" si="20"/>
        <v>54</v>
      </c>
      <c r="B62" s="5" t="s">
        <v>4</v>
      </c>
      <c r="C62" s="5" t="s">
        <v>10</v>
      </c>
      <c r="D62" s="6" t="s">
        <v>235</v>
      </c>
      <c r="E62" s="5">
        <v>155797</v>
      </c>
      <c r="F62" s="5" t="s">
        <v>236</v>
      </c>
      <c r="G62" s="5" t="s">
        <v>237</v>
      </c>
      <c r="H62" s="62">
        <v>245621.16</v>
      </c>
      <c r="I62" s="62">
        <v>478903.88</v>
      </c>
      <c r="J62" s="62">
        <v>245549.45</v>
      </c>
      <c r="K62" s="62">
        <v>478986.31</v>
      </c>
      <c r="L62" s="5" t="s">
        <v>10</v>
      </c>
      <c r="M62" s="5" t="s">
        <v>10</v>
      </c>
      <c r="N62" s="5" t="s">
        <v>238</v>
      </c>
      <c r="O62" s="7" t="s">
        <v>239</v>
      </c>
      <c r="P62" s="5" t="s">
        <v>10</v>
      </c>
      <c r="Q62" s="5" t="s">
        <v>10</v>
      </c>
      <c r="R62" s="5" t="s">
        <v>10</v>
      </c>
      <c r="S62" s="5" t="s">
        <v>10</v>
      </c>
      <c r="T62" s="5" t="s">
        <v>21</v>
      </c>
      <c r="U62" s="61" t="s">
        <v>284</v>
      </c>
      <c r="V62" s="317" t="s">
        <v>315</v>
      </c>
      <c r="W62" s="96" t="s">
        <v>10</v>
      </c>
      <c r="X62" s="8">
        <v>43048</v>
      </c>
      <c r="Y62" s="9">
        <v>0.375</v>
      </c>
      <c r="Z62" s="8">
        <v>43048</v>
      </c>
      <c r="AA62" s="9">
        <v>0.625</v>
      </c>
      <c r="AB62" s="5" t="s">
        <v>150</v>
      </c>
      <c r="AC62" s="10" t="s">
        <v>62</v>
      </c>
      <c r="AD62" s="118">
        <v>43048</v>
      </c>
      <c r="AE62" s="119">
        <v>0.375</v>
      </c>
      <c r="AF62" s="120">
        <v>43048</v>
      </c>
      <c r="AG62" s="197">
        <v>0.47916666666666669</v>
      </c>
      <c r="AH62" s="236">
        <f t="shared" si="18"/>
        <v>2</v>
      </c>
      <c r="AI62" s="123">
        <v>43048</v>
      </c>
      <c r="AJ62" s="119">
        <v>0.51736111111111105</v>
      </c>
      <c r="AK62" s="124">
        <v>43042</v>
      </c>
      <c r="AL62" s="121"/>
      <c r="AM62" s="122" t="s">
        <v>240</v>
      </c>
      <c r="AN62" s="200" t="s">
        <v>247</v>
      </c>
      <c r="AO62" s="214"/>
      <c r="AP62" s="226"/>
      <c r="AQ62" s="5"/>
      <c r="AR62" s="260">
        <f t="shared" si="21"/>
        <v>-153</v>
      </c>
      <c r="AS62" s="3">
        <f t="shared" si="22"/>
        <v>1</v>
      </c>
      <c r="AT62" s="3">
        <f t="shared" si="23"/>
        <v>1</v>
      </c>
      <c r="AU62" s="260">
        <f t="shared" si="24"/>
        <v>3.4166666666278616</v>
      </c>
      <c r="AV62" s="3">
        <f t="shared" si="25"/>
        <v>1</v>
      </c>
      <c r="AW62" s="3">
        <f t="shared" si="26"/>
        <v>1</v>
      </c>
      <c r="AX62" s="260">
        <f t="shared" si="27"/>
        <v>2.4999999999417923</v>
      </c>
      <c r="AY62" s="3">
        <f t="shared" si="28"/>
        <v>0</v>
      </c>
      <c r="AZ62" s="3">
        <f t="shared" si="29"/>
        <v>0</v>
      </c>
      <c r="BA62" s="3"/>
      <c r="BB62" s="3"/>
      <c r="BC62" s="3"/>
      <c r="BD62" s="3"/>
      <c r="BE62" s="260" t="str">
        <f t="shared" si="30"/>
        <v/>
      </c>
      <c r="BF62" s="3" t="str">
        <f t="shared" si="31"/>
        <v/>
      </c>
      <c r="BG62" s="3" t="str">
        <f t="shared" si="32"/>
        <v/>
      </c>
      <c r="BH62" s="260" t="str">
        <f t="shared" si="33"/>
        <v/>
      </c>
      <c r="BI62" s="3" t="str">
        <f t="shared" si="34"/>
        <v/>
      </c>
      <c r="BJ62" s="3" t="str">
        <f t="shared" si="35"/>
        <v/>
      </c>
      <c r="BK62" s="260" t="str">
        <f t="shared" si="36"/>
        <v/>
      </c>
      <c r="BL62" s="3" t="str">
        <f t="shared" si="37"/>
        <v/>
      </c>
      <c r="BM62" s="3" t="str">
        <f t="shared" si="38"/>
        <v/>
      </c>
      <c r="BN62" s="314"/>
      <c r="BO62" s="314"/>
    </row>
    <row r="63" spans="1:67" s="97" customFormat="1" ht="26.25" thickBot="1" x14ac:dyDescent="0.3">
      <c r="A63" s="4">
        <f t="shared" si="20"/>
        <v>55</v>
      </c>
      <c r="B63" s="5" t="s">
        <v>4</v>
      </c>
      <c r="C63" s="5" t="s">
        <v>10</v>
      </c>
      <c r="D63" s="6" t="s">
        <v>245</v>
      </c>
      <c r="E63" s="5">
        <v>92961</v>
      </c>
      <c r="F63" s="5" t="s">
        <v>248</v>
      </c>
      <c r="G63" s="5" t="s">
        <v>249</v>
      </c>
      <c r="H63" s="62">
        <v>713270.06</v>
      </c>
      <c r="I63" s="62">
        <v>327780.58</v>
      </c>
      <c r="J63" s="62">
        <v>713270.06</v>
      </c>
      <c r="K63" s="62">
        <v>327780.58</v>
      </c>
      <c r="L63" s="5" t="s">
        <v>10</v>
      </c>
      <c r="M63" s="5" t="s">
        <v>10</v>
      </c>
      <c r="N63" s="5" t="s">
        <v>243</v>
      </c>
      <c r="O63" s="5" t="s">
        <v>244</v>
      </c>
      <c r="P63" s="5" t="s">
        <v>10</v>
      </c>
      <c r="Q63" s="5" t="s">
        <v>10</v>
      </c>
      <c r="R63" s="5" t="s">
        <v>10</v>
      </c>
      <c r="S63" s="5" t="s">
        <v>10</v>
      </c>
      <c r="T63" s="5" t="s">
        <v>21</v>
      </c>
      <c r="U63" s="61" t="s">
        <v>316</v>
      </c>
      <c r="V63" s="317" t="s">
        <v>317</v>
      </c>
      <c r="W63" s="96" t="s">
        <v>10</v>
      </c>
      <c r="X63" s="8">
        <v>43047</v>
      </c>
      <c r="Y63" s="9">
        <v>0.33333333333333331</v>
      </c>
      <c r="Z63" s="8">
        <v>43047</v>
      </c>
      <c r="AA63" s="9">
        <v>0.58333333333333337</v>
      </c>
      <c r="AB63" s="5" t="s">
        <v>99</v>
      </c>
      <c r="AC63" s="10" t="s">
        <v>62</v>
      </c>
      <c r="AD63" s="118">
        <v>43047</v>
      </c>
      <c r="AE63" s="119">
        <v>0.41666666666666669</v>
      </c>
      <c r="AF63" s="120">
        <v>43047</v>
      </c>
      <c r="AG63" s="197">
        <v>0.58333333333333337</v>
      </c>
      <c r="AH63" s="236">
        <f t="shared" si="18"/>
        <v>3</v>
      </c>
      <c r="AI63" s="123"/>
      <c r="AJ63" s="119"/>
      <c r="AK63" s="124">
        <v>43046</v>
      </c>
      <c r="AL63" s="121">
        <v>0.3743055555555555</v>
      </c>
      <c r="AM63" s="122" t="s">
        <v>246</v>
      </c>
      <c r="AN63" s="200" t="s">
        <v>247</v>
      </c>
      <c r="AO63" s="218" t="s">
        <v>342</v>
      </c>
      <c r="AP63" s="228"/>
      <c r="AQ63" s="5"/>
      <c r="AR63" s="260">
        <f t="shared" si="21"/>
        <v>-25.016666666662786</v>
      </c>
      <c r="AS63" s="3">
        <f t="shared" si="22"/>
        <v>1</v>
      </c>
      <c r="AT63" s="3">
        <f t="shared" si="23"/>
        <v>1</v>
      </c>
      <c r="AU63" s="260" t="str">
        <f t="shared" si="24"/>
        <v>Neinformat</v>
      </c>
      <c r="AV63" s="3">
        <f t="shared" si="25"/>
        <v>0</v>
      </c>
      <c r="AW63" s="3">
        <f t="shared" si="26"/>
        <v>2</v>
      </c>
      <c r="AX63" s="260">
        <f t="shared" si="27"/>
        <v>4.0000000001164153</v>
      </c>
      <c r="AY63" s="3">
        <f t="shared" si="28"/>
        <v>0</v>
      </c>
      <c r="AZ63" s="3">
        <f t="shared" si="29"/>
        <v>0</v>
      </c>
      <c r="BA63" s="3"/>
      <c r="BB63" s="3"/>
      <c r="BC63" s="3"/>
      <c r="BD63" s="3"/>
      <c r="BE63" s="260" t="str">
        <f t="shared" si="30"/>
        <v/>
      </c>
      <c r="BF63" s="3" t="str">
        <f t="shared" si="31"/>
        <v/>
      </c>
      <c r="BG63" s="3" t="str">
        <f t="shared" si="32"/>
        <v/>
      </c>
      <c r="BH63" s="260" t="str">
        <f t="shared" si="33"/>
        <v/>
      </c>
      <c r="BI63" s="3" t="str">
        <f t="shared" si="34"/>
        <v/>
      </c>
      <c r="BJ63" s="3" t="str">
        <f t="shared" si="35"/>
        <v/>
      </c>
      <c r="BK63" s="260" t="str">
        <f t="shared" si="36"/>
        <v/>
      </c>
      <c r="BL63" s="3" t="str">
        <f t="shared" si="37"/>
        <v/>
      </c>
      <c r="BM63" s="3" t="str">
        <f t="shared" si="38"/>
        <v/>
      </c>
      <c r="BN63" s="314"/>
      <c r="BO63" s="314"/>
    </row>
    <row r="64" spans="1:67" s="97" customFormat="1" ht="26.25" thickBot="1" x14ac:dyDescent="0.3">
      <c r="A64" s="4">
        <f t="shared" si="20"/>
        <v>56</v>
      </c>
      <c r="B64" s="5" t="s">
        <v>4</v>
      </c>
      <c r="C64" s="5" t="s">
        <v>10</v>
      </c>
      <c r="D64" s="61" t="s">
        <v>250</v>
      </c>
      <c r="E64" s="5">
        <v>100683</v>
      </c>
      <c r="F64" s="5" t="s">
        <v>251</v>
      </c>
      <c r="G64" s="5" t="s">
        <v>18</v>
      </c>
      <c r="H64" s="62">
        <v>626908.04495539505</v>
      </c>
      <c r="I64" s="62">
        <v>358786.74311477703</v>
      </c>
      <c r="J64" s="62">
        <v>626881.99090049695</v>
      </c>
      <c r="K64" s="62">
        <v>358926.85044227698</v>
      </c>
      <c r="L64" s="5" t="s">
        <v>10</v>
      </c>
      <c r="M64" s="5" t="s">
        <v>10</v>
      </c>
      <c r="N64" s="5" t="s">
        <v>156</v>
      </c>
      <c r="O64" s="7" t="s">
        <v>157</v>
      </c>
      <c r="P64" s="5" t="s">
        <v>10</v>
      </c>
      <c r="Q64" s="5" t="s">
        <v>10</v>
      </c>
      <c r="R64" s="5" t="s">
        <v>10</v>
      </c>
      <c r="S64" s="5" t="s">
        <v>10</v>
      </c>
      <c r="T64" s="5" t="s">
        <v>21</v>
      </c>
      <c r="U64" s="61" t="s">
        <v>297</v>
      </c>
      <c r="V64" s="317" t="s">
        <v>318</v>
      </c>
      <c r="W64" s="96" t="s">
        <v>10</v>
      </c>
      <c r="X64" s="8">
        <v>43054</v>
      </c>
      <c r="Y64" s="9">
        <v>0.375</v>
      </c>
      <c r="Z64" s="8">
        <v>43054</v>
      </c>
      <c r="AA64" s="9">
        <v>0.66666666666666663</v>
      </c>
      <c r="AB64" s="5" t="s">
        <v>99</v>
      </c>
      <c r="AC64" s="10" t="s">
        <v>62</v>
      </c>
      <c r="AD64" s="118">
        <v>43054</v>
      </c>
      <c r="AE64" s="119">
        <v>0.42708333333333331</v>
      </c>
      <c r="AF64" s="120">
        <v>43054</v>
      </c>
      <c r="AG64" s="121">
        <v>0.54861111111111105</v>
      </c>
      <c r="AH64" s="236">
        <f>IF(AD64="",0,LEN(TRIM(U64))-LEN(SUBSTITUTE(U64,CHAR(44),""))+1+LEN(TRIM(V64))-LEN(SUBSTITUTE(V64,CHAR(44),""))+1)</f>
        <v>2</v>
      </c>
      <c r="AI64" s="123">
        <v>43052</v>
      </c>
      <c r="AJ64" s="119">
        <v>0.54999999999999993</v>
      </c>
      <c r="AK64" s="124">
        <v>43048</v>
      </c>
      <c r="AL64" s="121">
        <v>0.39097222222222222</v>
      </c>
      <c r="AM64" s="122" t="s">
        <v>252</v>
      </c>
      <c r="AN64" s="200" t="s">
        <v>247</v>
      </c>
      <c r="AO64" s="214"/>
      <c r="AP64" s="226"/>
      <c r="AQ64" s="5"/>
      <c r="AR64" s="260">
        <f t="shared" si="21"/>
        <v>-144.86666666669771</v>
      </c>
      <c r="AS64" s="3">
        <f t="shared" si="22"/>
        <v>1</v>
      </c>
      <c r="AT64" s="3">
        <f t="shared" si="23"/>
        <v>1</v>
      </c>
      <c r="AU64" s="260">
        <f t="shared" si="24"/>
        <v>-45.049999999988358</v>
      </c>
      <c r="AV64" s="3">
        <f t="shared" si="25"/>
        <v>1</v>
      </c>
      <c r="AW64" s="3">
        <f t="shared" si="26"/>
        <v>1</v>
      </c>
      <c r="AX64" s="260">
        <f t="shared" si="27"/>
        <v>2.9166666665696539</v>
      </c>
      <c r="AY64" s="3">
        <f t="shared" si="28"/>
        <v>0</v>
      </c>
      <c r="AZ64" s="3">
        <f t="shared" si="29"/>
        <v>0</v>
      </c>
      <c r="BA64" s="3"/>
      <c r="BB64" s="3"/>
      <c r="BC64" s="3"/>
      <c r="BD64" s="3"/>
      <c r="BE64" s="260" t="str">
        <f t="shared" si="30"/>
        <v/>
      </c>
      <c r="BF64" s="3" t="str">
        <f t="shared" si="31"/>
        <v/>
      </c>
      <c r="BG64" s="3" t="str">
        <f t="shared" si="32"/>
        <v/>
      </c>
      <c r="BH64" s="260" t="str">
        <f t="shared" si="33"/>
        <v/>
      </c>
      <c r="BI64" s="3" t="str">
        <f t="shared" si="34"/>
        <v/>
      </c>
      <c r="BJ64" s="3" t="str">
        <f t="shared" si="35"/>
        <v/>
      </c>
      <c r="BK64" s="260" t="str">
        <f t="shared" si="36"/>
        <v/>
      </c>
      <c r="BL64" s="3" t="str">
        <f t="shared" si="37"/>
        <v/>
      </c>
      <c r="BM64" s="3" t="str">
        <f t="shared" si="38"/>
        <v/>
      </c>
      <c r="BN64" s="314"/>
      <c r="BO64" s="314"/>
    </row>
    <row r="65" spans="1:67" s="115" customFormat="1" ht="25.5" x14ac:dyDescent="0.25">
      <c r="A65" s="17">
        <f t="shared" si="20"/>
        <v>57</v>
      </c>
      <c r="B65" s="18" t="s">
        <v>4</v>
      </c>
      <c r="C65" s="18" t="s">
        <v>10</v>
      </c>
      <c r="D65" s="84" t="s">
        <v>253</v>
      </c>
      <c r="E65" s="18">
        <v>144232</v>
      </c>
      <c r="F65" s="18" t="s">
        <v>255</v>
      </c>
      <c r="G65" s="18" t="s">
        <v>13</v>
      </c>
      <c r="H65" s="77">
        <v>462529.73</v>
      </c>
      <c r="I65" s="77">
        <v>505071.29</v>
      </c>
      <c r="J65" s="77">
        <v>462529.73</v>
      </c>
      <c r="K65" s="77">
        <v>505071.29</v>
      </c>
      <c r="L65" s="18" t="s">
        <v>10</v>
      </c>
      <c r="M65" s="18" t="s">
        <v>10</v>
      </c>
      <c r="N65" s="18" t="s">
        <v>254</v>
      </c>
      <c r="O65" s="18" t="s">
        <v>255</v>
      </c>
      <c r="P65" s="18" t="s">
        <v>10</v>
      </c>
      <c r="Q65" s="18" t="s">
        <v>10</v>
      </c>
      <c r="R65" s="18" t="s">
        <v>10</v>
      </c>
      <c r="S65" s="18" t="s">
        <v>10</v>
      </c>
      <c r="T65" s="18" t="s">
        <v>9</v>
      </c>
      <c r="U65" s="82" t="s">
        <v>314</v>
      </c>
      <c r="V65" s="318" t="s">
        <v>216</v>
      </c>
      <c r="W65" s="99" t="s">
        <v>10</v>
      </c>
      <c r="X65" s="21">
        <v>43053</v>
      </c>
      <c r="Y65" s="22">
        <v>0.33333333333333331</v>
      </c>
      <c r="Z65" s="21">
        <v>43053</v>
      </c>
      <c r="AA65" s="22">
        <v>0.70833333333333337</v>
      </c>
      <c r="AB65" s="18" t="s">
        <v>15</v>
      </c>
      <c r="AC65" s="23" t="s">
        <v>62</v>
      </c>
      <c r="AD65" s="181">
        <v>43053</v>
      </c>
      <c r="AE65" s="132">
        <v>0.34375</v>
      </c>
      <c r="AF65" s="182">
        <v>43053</v>
      </c>
      <c r="AG65" s="232">
        <v>0.75694444444444453</v>
      </c>
      <c r="AH65" s="237">
        <f t="shared" si="18"/>
        <v>3</v>
      </c>
      <c r="AI65" s="131">
        <v>43053</v>
      </c>
      <c r="AJ65" s="132">
        <v>0.5131944444444444</v>
      </c>
      <c r="AK65" s="159">
        <v>43047</v>
      </c>
      <c r="AL65" s="129"/>
      <c r="AM65" s="130" t="s">
        <v>260</v>
      </c>
      <c r="AN65" s="183" t="s">
        <v>247</v>
      </c>
      <c r="AO65" s="215"/>
      <c r="AP65" s="225"/>
      <c r="AQ65" s="12"/>
      <c r="AR65" s="257">
        <f t="shared" si="21"/>
        <v>-152.25</v>
      </c>
      <c r="AS65" s="107">
        <f t="shared" si="22"/>
        <v>1</v>
      </c>
      <c r="AT65" s="107">
        <f t="shared" si="23"/>
        <v>1</v>
      </c>
      <c r="AU65" s="257">
        <f t="shared" si="24"/>
        <v>4.0666666666511446</v>
      </c>
      <c r="AV65" s="107">
        <f t="shared" si="25"/>
        <v>2</v>
      </c>
      <c r="AW65" s="107">
        <f t="shared" si="26"/>
        <v>2</v>
      </c>
      <c r="AX65" s="257">
        <f t="shared" si="27"/>
        <v>9.9166666666860692</v>
      </c>
      <c r="AY65" s="107">
        <f t="shared" si="28"/>
        <v>0</v>
      </c>
      <c r="AZ65" s="107">
        <f t="shared" si="29"/>
        <v>0</v>
      </c>
      <c r="BA65" s="107"/>
      <c r="BB65" s="107"/>
      <c r="BC65" s="107"/>
      <c r="BD65" s="107"/>
      <c r="BE65" s="257" t="str">
        <f t="shared" si="30"/>
        <v/>
      </c>
      <c r="BF65" s="107" t="str">
        <f t="shared" si="31"/>
        <v/>
      </c>
      <c r="BG65" s="107" t="str">
        <f t="shared" si="32"/>
        <v/>
      </c>
      <c r="BH65" s="257" t="str">
        <f t="shared" si="33"/>
        <v/>
      </c>
      <c r="BI65" s="107" t="str">
        <f t="shared" si="34"/>
        <v/>
      </c>
      <c r="BJ65" s="107" t="str">
        <f t="shared" si="35"/>
        <v/>
      </c>
      <c r="BK65" s="257" t="str">
        <f t="shared" si="36"/>
        <v/>
      </c>
      <c r="BL65" s="107" t="str">
        <f t="shared" si="37"/>
        <v/>
      </c>
      <c r="BM65" s="107" t="str">
        <f t="shared" si="38"/>
        <v/>
      </c>
      <c r="BN65" s="287"/>
      <c r="BO65" s="287"/>
    </row>
    <row r="66" spans="1:67" s="93" customFormat="1" ht="25.5" x14ac:dyDescent="0.25">
      <c r="A66" s="24">
        <f t="shared" si="20"/>
        <v>58</v>
      </c>
      <c r="B66" s="25" t="s">
        <v>4</v>
      </c>
      <c r="C66" s="25" t="s">
        <v>10</v>
      </c>
      <c r="D66" s="89" t="s">
        <v>253</v>
      </c>
      <c r="E66" s="25">
        <v>144232</v>
      </c>
      <c r="F66" s="25" t="s">
        <v>257</v>
      </c>
      <c r="G66" s="25" t="s">
        <v>13</v>
      </c>
      <c r="H66" s="78">
        <v>464305.97</v>
      </c>
      <c r="I66" s="78">
        <v>499196.48</v>
      </c>
      <c r="J66" s="78">
        <v>464305.97</v>
      </c>
      <c r="K66" s="78">
        <v>499196.48</v>
      </c>
      <c r="L66" s="25" t="s">
        <v>10</v>
      </c>
      <c r="M66" s="25" t="s">
        <v>10</v>
      </c>
      <c r="N66" s="25" t="s">
        <v>256</v>
      </c>
      <c r="O66" s="25" t="s">
        <v>257</v>
      </c>
      <c r="P66" s="25" t="s">
        <v>10</v>
      </c>
      <c r="Q66" s="25" t="s">
        <v>10</v>
      </c>
      <c r="R66" s="25" t="s">
        <v>10</v>
      </c>
      <c r="S66" s="25" t="s">
        <v>10</v>
      </c>
      <c r="T66" s="25" t="s">
        <v>9</v>
      </c>
      <c r="U66" s="91" t="s">
        <v>319</v>
      </c>
      <c r="V66" s="319" t="s">
        <v>216</v>
      </c>
      <c r="W66" s="103" t="s">
        <v>10</v>
      </c>
      <c r="X66" s="28">
        <v>43053</v>
      </c>
      <c r="Y66" s="29">
        <v>0.33333333333333331</v>
      </c>
      <c r="Z66" s="28">
        <v>43053</v>
      </c>
      <c r="AA66" s="29">
        <v>0.70833333333333337</v>
      </c>
      <c r="AB66" s="25" t="s">
        <v>15</v>
      </c>
      <c r="AC66" s="30" t="s">
        <v>62</v>
      </c>
      <c r="AD66" s="185">
        <v>43053</v>
      </c>
      <c r="AE66" s="136">
        <v>0.34375</v>
      </c>
      <c r="AF66" s="186">
        <v>43053</v>
      </c>
      <c r="AG66" s="189">
        <v>0.72222222222222221</v>
      </c>
      <c r="AH66" s="238">
        <f t="shared" si="18"/>
        <v>4</v>
      </c>
      <c r="AI66" s="140">
        <v>43053</v>
      </c>
      <c r="AJ66" s="136">
        <v>0.5131944444444444</v>
      </c>
      <c r="AK66" s="198">
        <v>43047</v>
      </c>
      <c r="AL66" s="138"/>
      <c r="AM66" s="139" t="s">
        <v>260</v>
      </c>
      <c r="AN66" s="187" t="s">
        <v>247</v>
      </c>
      <c r="AO66" s="216"/>
      <c r="AP66" s="227"/>
      <c r="AQ66" s="38"/>
      <c r="AR66" s="259">
        <f t="shared" si="21"/>
        <v>-152.25</v>
      </c>
      <c r="AS66" s="258">
        <f t="shared" si="22"/>
        <v>1</v>
      </c>
      <c r="AT66" s="258">
        <f t="shared" si="23"/>
        <v>1</v>
      </c>
      <c r="AU66" s="259">
        <f t="shared" si="24"/>
        <v>4.0666666666511446</v>
      </c>
      <c r="AV66" s="258">
        <f t="shared" si="25"/>
        <v>3</v>
      </c>
      <c r="AW66" s="258">
        <f t="shared" si="26"/>
        <v>3</v>
      </c>
      <c r="AX66" s="259">
        <f t="shared" si="27"/>
        <v>9.0833333332557231</v>
      </c>
      <c r="AY66" s="258">
        <f t="shared" si="28"/>
        <v>0</v>
      </c>
      <c r="AZ66" s="258">
        <f t="shared" si="29"/>
        <v>0</v>
      </c>
      <c r="BA66" s="258"/>
      <c r="BB66" s="258"/>
      <c r="BC66" s="258"/>
      <c r="BD66" s="258"/>
      <c r="BE66" s="259" t="str">
        <f t="shared" si="30"/>
        <v/>
      </c>
      <c r="BF66" s="258" t="str">
        <f t="shared" si="31"/>
        <v/>
      </c>
      <c r="BG66" s="258" t="str">
        <f t="shared" si="32"/>
        <v/>
      </c>
      <c r="BH66" s="259" t="str">
        <f t="shared" si="33"/>
        <v/>
      </c>
      <c r="BI66" s="258" t="str">
        <f t="shared" si="34"/>
        <v/>
      </c>
      <c r="BJ66" s="258" t="str">
        <f t="shared" si="35"/>
        <v/>
      </c>
      <c r="BK66" s="259" t="str">
        <f t="shared" si="36"/>
        <v/>
      </c>
      <c r="BL66" s="258" t="str">
        <f t="shared" si="37"/>
        <v/>
      </c>
      <c r="BM66" s="258" t="str">
        <f t="shared" si="38"/>
        <v/>
      </c>
      <c r="BN66" s="292"/>
      <c r="BO66" s="292"/>
    </row>
    <row r="67" spans="1:67" s="116" customFormat="1" ht="26.25" thickBot="1" x14ac:dyDescent="0.3">
      <c r="A67" s="31">
        <f t="shared" si="20"/>
        <v>59</v>
      </c>
      <c r="B67" s="32" t="s">
        <v>4</v>
      </c>
      <c r="C67" s="32" t="s">
        <v>10</v>
      </c>
      <c r="D67" s="86" t="s">
        <v>253</v>
      </c>
      <c r="E67" s="32">
        <v>143682</v>
      </c>
      <c r="F67" s="32" t="s">
        <v>259</v>
      </c>
      <c r="G67" s="32" t="s">
        <v>13</v>
      </c>
      <c r="H67" s="79">
        <v>467035.87</v>
      </c>
      <c r="I67" s="79">
        <v>497972.82</v>
      </c>
      <c r="J67" s="79">
        <v>467035.87</v>
      </c>
      <c r="K67" s="79">
        <v>497972.82</v>
      </c>
      <c r="L67" s="32" t="s">
        <v>10</v>
      </c>
      <c r="M67" s="32" t="s">
        <v>10</v>
      </c>
      <c r="N67" s="32" t="s">
        <v>258</v>
      </c>
      <c r="O67" s="32" t="s">
        <v>259</v>
      </c>
      <c r="P67" s="32" t="s">
        <v>10</v>
      </c>
      <c r="Q67" s="32" t="s">
        <v>10</v>
      </c>
      <c r="R67" s="32" t="s">
        <v>10</v>
      </c>
      <c r="S67" s="32" t="s">
        <v>10</v>
      </c>
      <c r="T67" s="32" t="s">
        <v>9</v>
      </c>
      <c r="U67" s="321" t="s">
        <v>320</v>
      </c>
      <c r="V67" s="322" t="s">
        <v>216</v>
      </c>
      <c r="W67" s="100" t="s">
        <v>10</v>
      </c>
      <c r="X67" s="34">
        <v>43053</v>
      </c>
      <c r="Y67" s="35">
        <v>0.33333333333333331</v>
      </c>
      <c r="Z67" s="34">
        <v>43053</v>
      </c>
      <c r="AA67" s="35">
        <v>0.70833333333333337</v>
      </c>
      <c r="AB67" s="32" t="s">
        <v>15</v>
      </c>
      <c r="AC67" s="36" t="s">
        <v>62</v>
      </c>
      <c r="AD67" s="173"/>
      <c r="AE67" s="166"/>
      <c r="AF67" s="174"/>
      <c r="AG67" s="233"/>
      <c r="AH67" s="241">
        <f t="shared" si="18"/>
        <v>0</v>
      </c>
      <c r="AI67" s="165">
        <v>43053</v>
      </c>
      <c r="AJ67" s="166">
        <v>0.5131944444444444</v>
      </c>
      <c r="AK67" s="199">
        <v>43047</v>
      </c>
      <c r="AL67" s="168"/>
      <c r="AM67" s="164" t="s">
        <v>260</v>
      </c>
      <c r="AN67" s="231" t="s">
        <v>242</v>
      </c>
      <c r="AO67" s="220" t="s">
        <v>341</v>
      </c>
      <c r="AP67" s="266"/>
      <c r="AQ67" s="265"/>
      <c r="AR67" s="261" t="str">
        <f t="shared" si="21"/>
        <v>Nu a fost afectat PM/SM</v>
      </c>
      <c r="AS67" s="262" t="str">
        <f t="shared" si="22"/>
        <v>-</v>
      </c>
      <c r="AT67" s="262" t="str">
        <f t="shared" si="23"/>
        <v>-</v>
      </c>
      <c r="AU67" s="261" t="str">
        <f t="shared" si="24"/>
        <v>Nu a fost afectat PM/SM</v>
      </c>
      <c r="AV67" s="335" t="str">
        <f t="shared" si="25"/>
        <v>-</v>
      </c>
      <c r="AW67" s="262" t="str">
        <f t="shared" si="26"/>
        <v>-</v>
      </c>
      <c r="AX67" s="270" t="str">
        <f t="shared" si="27"/>
        <v>Nu a fost afectat PM/SM</v>
      </c>
      <c r="AY67" s="262" t="str">
        <f t="shared" si="28"/>
        <v>-</v>
      </c>
      <c r="AZ67" s="262" t="str">
        <f t="shared" si="29"/>
        <v>-</v>
      </c>
      <c r="BA67" s="262"/>
      <c r="BB67" s="262"/>
      <c r="BC67" s="262"/>
      <c r="BD67" s="262"/>
      <c r="BE67" s="270" t="str">
        <f t="shared" si="30"/>
        <v/>
      </c>
      <c r="BF67" s="262" t="str">
        <f t="shared" si="31"/>
        <v/>
      </c>
      <c r="BG67" s="262" t="str">
        <f t="shared" si="32"/>
        <v/>
      </c>
      <c r="BH67" s="261" t="str">
        <f t="shared" si="33"/>
        <v/>
      </c>
      <c r="BI67" s="262" t="str">
        <f t="shared" si="34"/>
        <v/>
      </c>
      <c r="BJ67" s="335" t="str">
        <f t="shared" si="35"/>
        <v/>
      </c>
      <c r="BK67" s="261" t="str">
        <f t="shared" si="36"/>
        <v/>
      </c>
      <c r="BL67" s="262" t="str">
        <f t="shared" si="37"/>
        <v/>
      </c>
      <c r="BM67" s="262" t="str">
        <f t="shared" si="38"/>
        <v/>
      </c>
      <c r="BN67" s="334"/>
      <c r="BO67" s="334"/>
    </row>
    <row r="68" spans="1:67" s="115" customFormat="1" ht="38.25" x14ac:dyDescent="0.25">
      <c r="A68" s="17">
        <f t="shared" si="20"/>
        <v>60</v>
      </c>
      <c r="B68" s="18" t="s">
        <v>4</v>
      </c>
      <c r="C68" s="18" t="s">
        <v>10</v>
      </c>
      <c r="D68" s="84" t="s">
        <v>343</v>
      </c>
      <c r="E68" s="18">
        <v>102605</v>
      </c>
      <c r="F68" s="18" t="s">
        <v>344</v>
      </c>
      <c r="G68" s="18" t="s">
        <v>102</v>
      </c>
      <c r="H68" s="77">
        <v>574828.59776327701</v>
      </c>
      <c r="I68" s="77">
        <v>328018.31914632203</v>
      </c>
      <c r="J68" s="77">
        <v>578264.94846300897</v>
      </c>
      <c r="K68" s="77">
        <v>331833.034992031</v>
      </c>
      <c r="L68" s="18" t="s">
        <v>10</v>
      </c>
      <c r="M68" s="18" t="s">
        <v>10</v>
      </c>
      <c r="N68" s="18" t="s">
        <v>345</v>
      </c>
      <c r="O68" s="18" t="s">
        <v>344</v>
      </c>
      <c r="P68" s="18" t="s">
        <v>10</v>
      </c>
      <c r="Q68" s="18" t="s">
        <v>10</v>
      </c>
      <c r="R68" s="18" t="s">
        <v>10</v>
      </c>
      <c r="S68" s="18" t="s">
        <v>10</v>
      </c>
      <c r="T68" s="18" t="s">
        <v>9</v>
      </c>
      <c r="U68" s="82" t="s">
        <v>353</v>
      </c>
      <c r="V68" s="325" t="s">
        <v>272</v>
      </c>
      <c r="W68" s="18" t="s">
        <v>10</v>
      </c>
      <c r="X68" s="21">
        <v>43054</v>
      </c>
      <c r="Y68" s="22">
        <v>0.33333333333333331</v>
      </c>
      <c r="Z68" s="21">
        <v>43054</v>
      </c>
      <c r="AA68" s="22">
        <v>0.83333333333333337</v>
      </c>
      <c r="AB68" s="18" t="s">
        <v>22</v>
      </c>
      <c r="AC68" s="23" t="s">
        <v>62</v>
      </c>
      <c r="AD68" s="181">
        <v>43054</v>
      </c>
      <c r="AE68" s="132">
        <v>0.34027777777777773</v>
      </c>
      <c r="AF68" s="182">
        <v>43054</v>
      </c>
      <c r="AG68" s="232">
        <v>0.82638888888888884</v>
      </c>
      <c r="AH68" s="237">
        <f t="shared" si="18"/>
        <v>6</v>
      </c>
      <c r="AI68" s="131"/>
      <c r="AJ68" s="132"/>
      <c r="AK68" s="133">
        <v>43048</v>
      </c>
      <c r="AL68" s="134">
        <v>0.43124999999999997</v>
      </c>
      <c r="AM68" s="130" t="s">
        <v>346</v>
      </c>
      <c r="AN68" s="183" t="s">
        <v>247</v>
      </c>
      <c r="AO68" s="215" t="s">
        <v>347</v>
      </c>
      <c r="AP68" s="267"/>
      <c r="AQ68" s="12"/>
      <c r="AR68" s="257">
        <f t="shared" si="21"/>
        <v>-141.81666666670935</v>
      </c>
      <c r="AS68" s="107">
        <f t="shared" si="22"/>
        <v>1</v>
      </c>
      <c r="AT68" s="107">
        <f t="shared" si="23"/>
        <v>1</v>
      </c>
      <c r="AU68" s="257" t="str">
        <f t="shared" si="24"/>
        <v>Neinformat</v>
      </c>
      <c r="AV68" s="107">
        <f t="shared" si="25"/>
        <v>0</v>
      </c>
      <c r="AW68" s="107">
        <f t="shared" si="26"/>
        <v>5</v>
      </c>
      <c r="AX68" s="257">
        <f t="shared" si="27"/>
        <v>11.666666666627862</v>
      </c>
      <c r="AY68" s="107">
        <f t="shared" si="28"/>
        <v>0</v>
      </c>
      <c r="AZ68" s="107">
        <f t="shared" si="29"/>
        <v>0</v>
      </c>
      <c r="BA68" s="107"/>
      <c r="BB68" s="107"/>
      <c r="BC68" s="107"/>
      <c r="BD68" s="107"/>
      <c r="BE68" s="257" t="str">
        <f t="shared" si="30"/>
        <v/>
      </c>
      <c r="BF68" s="107" t="str">
        <f t="shared" si="31"/>
        <v/>
      </c>
      <c r="BG68" s="107" t="str">
        <f t="shared" si="32"/>
        <v/>
      </c>
      <c r="BH68" s="257" t="str">
        <f t="shared" si="33"/>
        <v/>
      </c>
      <c r="BI68" s="107" t="str">
        <f t="shared" si="34"/>
        <v/>
      </c>
      <c r="BJ68" s="107" t="str">
        <f t="shared" si="35"/>
        <v/>
      </c>
      <c r="BK68" s="257" t="str">
        <f t="shared" si="36"/>
        <v/>
      </c>
      <c r="BL68" s="107" t="str">
        <f t="shared" si="37"/>
        <v/>
      </c>
      <c r="BM68" s="107" t="str">
        <f t="shared" si="38"/>
        <v/>
      </c>
      <c r="BN68" s="287"/>
      <c r="BO68" s="287"/>
    </row>
    <row r="69" spans="1:67" s="116" customFormat="1" ht="39" thickBot="1" x14ac:dyDescent="0.3">
      <c r="A69" s="31">
        <f t="shared" si="20"/>
        <v>61</v>
      </c>
      <c r="B69" s="32" t="s">
        <v>4</v>
      </c>
      <c r="C69" s="32" t="s">
        <v>10</v>
      </c>
      <c r="D69" s="86" t="s">
        <v>343</v>
      </c>
      <c r="E69" s="32">
        <v>179285</v>
      </c>
      <c r="F69" s="32" t="s">
        <v>348</v>
      </c>
      <c r="G69" s="32" t="s">
        <v>102</v>
      </c>
      <c r="H69" s="79">
        <v>574828.59776327701</v>
      </c>
      <c r="I69" s="79">
        <v>328018.31914632203</v>
      </c>
      <c r="J69" s="79">
        <v>578264.94846300897</v>
      </c>
      <c r="K69" s="79">
        <v>331833.034992031</v>
      </c>
      <c r="L69" s="32" t="s">
        <v>10</v>
      </c>
      <c r="M69" s="32" t="s">
        <v>10</v>
      </c>
      <c r="N69" s="32" t="s">
        <v>349</v>
      </c>
      <c r="O69" s="32" t="s">
        <v>348</v>
      </c>
      <c r="P69" s="32" t="s">
        <v>10</v>
      </c>
      <c r="Q69" s="32" t="s">
        <v>10</v>
      </c>
      <c r="R69" s="32" t="s">
        <v>10</v>
      </c>
      <c r="S69" s="32" t="s">
        <v>10</v>
      </c>
      <c r="T69" s="32" t="s">
        <v>9</v>
      </c>
      <c r="U69" s="321" t="s">
        <v>355</v>
      </c>
      <c r="V69" s="326" t="s">
        <v>272</v>
      </c>
      <c r="W69" s="32" t="s">
        <v>10</v>
      </c>
      <c r="X69" s="34">
        <v>43054</v>
      </c>
      <c r="Y69" s="35">
        <v>0.33333333333333331</v>
      </c>
      <c r="Z69" s="34">
        <v>43054</v>
      </c>
      <c r="AA69" s="35">
        <v>0.83333333333333337</v>
      </c>
      <c r="AB69" s="32" t="s">
        <v>22</v>
      </c>
      <c r="AC69" s="36" t="s">
        <v>62</v>
      </c>
      <c r="AD69" s="253">
        <v>43054</v>
      </c>
      <c r="AE69" s="166">
        <v>0.34027777777777773</v>
      </c>
      <c r="AF69" s="254">
        <v>43054</v>
      </c>
      <c r="AG69" s="233">
        <v>0.82638888888888884</v>
      </c>
      <c r="AH69" s="241">
        <f t="shared" si="18"/>
        <v>5</v>
      </c>
      <c r="AI69" s="165"/>
      <c r="AJ69" s="166"/>
      <c r="AK69" s="167">
        <v>43048</v>
      </c>
      <c r="AL69" s="168">
        <v>0.43124999999999997</v>
      </c>
      <c r="AM69" s="164" t="s">
        <v>346</v>
      </c>
      <c r="AN69" s="231" t="s">
        <v>247</v>
      </c>
      <c r="AO69" s="220" t="s">
        <v>347</v>
      </c>
      <c r="AP69" s="266"/>
      <c r="AQ69" s="85"/>
      <c r="AR69" s="261">
        <f t="shared" si="21"/>
        <v>-141.81666666670935</v>
      </c>
      <c r="AS69" s="262">
        <f t="shared" si="22"/>
        <v>1</v>
      </c>
      <c r="AT69" s="262">
        <f t="shared" si="23"/>
        <v>1</v>
      </c>
      <c r="AU69" s="261" t="str">
        <f t="shared" si="24"/>
        <v>Neinformat</v>
      </c>
      <c r="AV69" s="262">
        <f t="shared" si="25"/>
        <v>0</v>
      </c>
      <c r="AW69" s="262">
        <f t="shared" si="26"/>
        <v>4</v>
      </c>
      <c r="AX69" s="261">
        <f t="shared" si="27"/>
        <v>11.666666666627862</v>
      </c>
      <c r="AY69" s="262">
        <f t="shared" si="28"/>
        <v>0</v>
      </c>
      <c r="AZ69" s="262">
        <f t="shared" si="29"/>
        <v>0</v>
      </c>
      <c r="BA69" s="262"/>
      <c r="BB69" s="262"/>
      <c r="BC69" s="262"/>
      <c r="BD69" s="262"/>
      <c r="BE69" s="261" t="str">
        <f t="shared" si="30"/>
        <v/>
      </c>
      <c r="BF69" s="262" t="str">
        <f t="shared" si="31"/>
        <v/>
      </c>
      <c r="BG69" s="262" t="str">
        <f t="shared" si="32"/>
        <v/>
      </c>
      <c r="BH69" s="261" t="str">
        <f t="shared" si="33"/>
        <v/>
      </c>
      <c r="BI69" s="262" t="str">
        <f t="shared" si="34"/>
        <v/>
      </c>
      <c r="BJ69" s="262" t="str">
        <f t="shared" si="35"/>
        <v/>
      </c>
      <c r="BK69" s="261" t="str">
        <f t="shared" si="36"/>
        <v/>
      </c>
      <c r="BL69" s="262" t="str">
        <f t="shared" si="37"/>
        <v/>
      </c>
      <c r="BM69" s="262" t="str">
        <f t="shared" si="38"/>
        <v/>
      </c>
      <c r="BN69" s="334"/>
      <c r="BO69" s="334"/>
    </row>
    <row r="70" spans="1:67" s="97" customFormat="1" ht="51.75" thickBot="1" x14ac:dyDescent="0.3">
      <c r="A70" s="4">
        <f t="shared" si="20"/>
        <v>62</v>
      </c>
      <c r="B70" s="5" t="s">
        <v>4</v>
      </c>
      <c r="C70" s="5" t="s">
        <v>10</v>
      </c>
      <c r="D70" s="6" t="s">
        <v>356</v>
      </c>
      <c r="E70" s="5">
        <v>31011</v>
      </c>
      <c r="F70" s="5" t="s">
        <v>350</v>
      </c>
      <c r="G70" s="5" t="s">
        <v>351</v>
      </c>
      <c r="H70" s="62">
        <v>275737.84059415502</v>
      </c>
      <c r="I70" s="62">
        <v>639288.13728238898</v>
      </c>
      <c r="J70" s="62">
        <v>275737.84059415502</v>
      </c>
      <c r="K70" s="62">
        <v>639288.13728238898</v>
      </c>
      <c r="L70" s="5" t="s">
        <v>10</v>
      </c>
      <c r="M70" s="5" t="s">
        <v>10</v>
      </c>
      <c r="N70" s="5" t="s">
        <v>352</v>
      </c>
      <c r="O70" s="5" t="s">
        <v>350</v>
      </c>
      <c r="P70" s="5" t="s">
        <v>10</v>
      </c>
      <c r="Q70" s="5" t="s">
        <v>10</v>
      </c>
      <c r="R70" s="5" t="s">
        <v>10</v>
      </c>
      <c r="S70" s="5" t="s">
        <v>10</v>
      </c>
      <c r="T70" s="5" t="s">
        <v>9</v>
      </c>
      <c r="U70" s="61" t="s">
        <v>354</v>
      </c>
      <c r="V70" s="327" t="s">
        <v>216</v>
      </c>
      <c r="W70" s="5" t="s">
        <v>10</v>
      </c>
      <c r="X70" s="8">
        <v>43056</v>
      </c>
      <c r="Y70" s="9">
        <v>0.47222222222222227</v>
      </c>
      <c r="Z70" s="8">
        <v>43056</v>
      </c>
      <c r="AA70" s="9">
        <v>0.63888888888888895</v>
      </c>
      <c r="AB70" s="5" t="s">
        <v>59</v>
      </c>
      <c r="AC70" s="10" t="s">
        <v>62</v>
      </c>
      <c r="AD70" s="118">
        <v>43056</v>
      </c>
      <c r="AE70" s="119">
        <v>0.47222222222222227</v>
      </c>
      <c r="AF70" s="120">
        <v>43056</v>
      </c>
      <c r="AG70" s="197">
        <v>0.63541666666666663</v>
      </c>
      <c r="AH70" s="236">
        <f t="shared" si="18"/>
        <v>7</v>
      </c>
      <c r="AI70" s="123">
        <v>43056</v>
      </c>
      <c r="AJ70" s="119">
        <v>0.55347222222222225</v>
      </c>
      <c r="AK70" s="124">
        <v>43056</v>
      </c>
      <c r="AL70" s="121">
        <v>0.44791666666666669</v>
      </c>
      <c r="AM70" s="122" t="s">
        <v>10</v>
      </c>
      <c r="AN70" s="200" t="s">
        <v>247</v>
      </c>
      <c r="AO70" s="214" t="s">
        <v>357</v>
      </c>
      <c r="AP70" s="226"/>
      <c r="AQ70" s="5"/>
      <c r="AR70" s="260">
        <f t="shared" si="21"/>
        <v>-0.58333333331393078</v>
      </c>
      <c r="AS70" s="3">
        <f t="shared" si="22"/>
        <v>1</v>
      </c>
      <c r="AT70" s="3">
        <f t="shared" si="23"/>
        <v>1</v>
      </c>
      <c r="AU70" s="260">
        <f t="shared" si="24"/>
        <v>1.9500000000698492</v>
      </c>
      <c r="AV70" s="3">
        <f t="shared" si="25"/>
        <v>6</v>
      </c>
      <c r="AW70" s="3">
        <f t="shared" si="26"/>
        <v>6</v>
      </c>
      <c r="AX70" s="260">
        <f t="shared" si="27"/>
        <v>3.9166666666860692</v>
      </c>
      <c r="AY70" s="3">
        <f t="shared" si="28"/>
        <v>0</v>
      </c>
      <c r="AZ70" s="3">
        <f t="shared" si="29"/>
        <v>0</v>
      </c>
      <c r="BA70" s="3"/>
      <c r="BB70" s="3"/>
      <c r="BC70" s="3"/>
      <c r="BD70" s="3"/>
      <c r="BE70" s="260" t="str">
        <f t="shared" si="30"/>
        <v/>
      </c>
      <c r="BF70" s="3" t="str">
        <f t="shared" si="31"/>
        <v/>
      </c>
      <c r="BG70" s="3" t="str">
        <f t="shared" si="32"/>
        <v/>
      </c>
      <c r="BH70" s="260" t="str">
        <f t="shared" si="33"/>
        <v/>
      </c>
      <c r="BI70" s="3" t="str">
        <f t="shared" si="34"/>
        <v/>
      </c>
      <c r="BJ70" s="3" t="str">
        <f t="shared" si="35"/>
        <v/>
      </c>
      <c r="BK70" s="260" t="str">
        <f t="shared" si="36"/>
        <v/>
      </c>
      <c r="BL70" s="3" t="str">
        <f t="shared" si="37"/>
        <v/>
      </c>
      <c r="BM70" s="3" t="str">
        <f t="shared" si="38"/>
        <v/>
      </c>
      <c r="BN70" s="314"/>
      <c r="BO70" s="314"/>
    </row>
    <row r="71" spans="1:67" s="97" customFormat="1" ht="26.25" thickBot="1" x14ac:dyDescent="0.3">
      <c r="A71" s="4">
        <f t="shared" si="20"/>
        <v>63</v>
      </c>
      <c r="B71" s="5" t="s">
        <v>4</v>
      </c>
      <c r="C71" s="5" t="s">
        <v>10</v>
      </c>
      <c r="D71" s="6" t="s">
        <v>371</v>
      </c>
      <c r="E71" s="5">
        <v>80427</v>
      </c>
      <c r="F71" s="5" t="s">
        <v>373</v>
      </c>
      <c r="G71" s="5" t="s">
        <v>374</v>
      </c>
      <c r="H71" s="62">
        <v>339549.92</v>
      </c>
      <c r="I71" s="62">
        <v>389220.58</v>
      </c>
      <c r="J71" s="62">
        <v>339549.92</v>
      </c>
      <c r="K71" s="62">
        <v>389220.58</v>
      </c>
      <c r="L71" s="5" t="s">
        <v>10</v>
      </c>
      <c r="M71" s="5" t="s">
        <v>10</v>
      </c>
      <c r="N71" s="5" t="s">
        <v>372</v>
      </c>
      <c r="O71" s="5" t="s">
        <v>373</v>
      </c>
      <c r="P71" s="5" t="s">
        <v>10</v>
      </c>
      <c r="Q71" s="5" t="s">
        <v>10</v>
      </c>
      <c r="R71" s="5" t="s">
        <v>10</v>
      </c>
      <c r="S71" s="5" t="s">
        <v>10</v>
      </c>
      <c r="T71" s="5" t="s">
        <v>9</v>
      </c>
      <c r="U71" s="61" t="s">
        <v>293</v>
      </c>
      <c r="V71" s="327" t="s">
        <v>272</v>
      </c>
      <c r="W71" s="5" t="s">
        <v>10</v>
      </c>
      <c r="X71" s="8">
        <v>43061</v>
      </c>
      <c r="Y71" s="9">
        <v>0.375</v>
      </c>
      <c r="Z71" s="8">
        <v>43061</v>
      </c>
      <c r="AA71" s="9">
        <v>0.625</v>
      </c>
      <c r="AB71" s="5" t="s">
        <v>132</v>
      </c>
      <c r="AC71" s="10"/>
      <c r="AD71" s="4"/>
      <c r="AE71" s="9"/>
      <c r="AF71" s="5"/>
      <c r="AG71" s="48"/>
      <c r="AH71" s="328">
        <f>IF(AD71="",0,LEN(TRIM(U71))-LEN(SUBSTITUTE(U71,CHAR(44),""))+1+LEN(TRIM(V71))-LEN(SUBSTITUTE(V71,CHAR(44),""))+1)</f>
        <v>0</v>
      </c>
      <c r="AI71" s="329">
        <v>43060</v>
      </c>
      <c r="AJ71" s="9">
        <v>0.68402777777777779</v>
      </c>
      <c r="AK71" s="330">
        <v>43059</v>
      </c>
      <c r="AL71" s="72">
        <v>0.57916666666666672</v>
      </c>
      <c r="AM71" s="331" t="s">
        <v>10</v>
      </c>
      <c r="AN71" s="332"/>
      <c r="AO71" s="214" t="s">
        <v>375</v>
      </c>
      <c r="AP71" s="226"/>
      <c r="AQ71" s="5"/>
      <c r="AR71" s="260"/>
      <c r="AS71" s="3"/>
      <c r="AT71" s="3"/>
      <c r="AU71" s="260"/>
      <c r="AV71" s="3"/>
      <c r="AW71" s="3"/>
      <c r="AX71" s="260"/>
      <c r="AY71" s="3"/>
      <c r="AZ71" s="3"/>
      <c r="BA71" s="3"/>
      <c r="BB71" s="3"/>
      <c r="BC71" s="3"/>
      <c r="BD71" s="3"/>
      <c r="BE71" s="260"/>
      <c r="BF71" s="3"/>
      <c r="BG71" s="3"/>
      <c r="BH71" s="260"/>
      <c r="BI71" s="3"/>
      <c r="BJ71" s="3"/>
      <c r="BK71" s="260"/>
      <c r="BL71" s="3"/>
      <c r="BM71" s="3"/>
      <c r="BN71" s="314"/>
      <c r="BO71" s="314"/>
    </row>
    <row r="72" spans="1:67" s="97" customFormat="1" ht="39" thickBot="1" x14ac:dyDescent="0.3">
      <c r="A72" s="4">
        <f t="shared" si="20"/>
        <v>64</v>
      </c>
      <c r="B72" s="5" t="s">
        <v>4</v>
      </c>
      <c r="C72" s="5" t="s">
        <v>10</v>
      </c>
      <c r="D72" s="6" t="s">
        <v>385</v>
      </c>
      <c r="E72" s="5">
        <v>120888</v>
      </c>
      <c r="F72" s="5" t="s">
        <v>387</v>
      </c>
      <c r="G72" s="5" t="s">
        <v>7</v>
      </c>
      <c r="H72" s="62">
        <v>641447.96</v>
      </c>
      <c r="I72" s="62">
        <v>609975.43000000005</v>
      </c>
      <c r="J72" s="62">
        <v>641447.96</v>
      </c>
      <c r="K72" s="62">
        <v>609975.43000000005</v>
      </c>
      <c r="L72" s="5" t="s">
        <v>10</v>
      </c>
      <c r="M72" s="5" t="s">
        <v>10</v>
      </c>
      <c r="N72" s="5" t="s">
        <v>386</v>
      </c>
      <c r="O72" s="5" t="s">
        <v>387</v>
      </c>
      <c r="P72" s="5" t="s">
        <v>10</v>
      </c>
      <c r="Q72" s="5" t="s">
        <v>10</v>
      </c>
      <c r="R72" s="5" t="s">
        <v>10</v>
      </c>
      <c r="S72" s="5" t="s">
        <v>10</v>
      </c>
      <c r="T72" s="5" t="s">
        <v>9</v>
      </c>
      <c r="U72" s="61" t="s">
        <v>390</v>
      </c>
      <c r="V72" s="327" t="s">
        <v>388</v>
      </c>
      <c r="W72" s="5" t="s">
        <v>10</v>
      </c>
      <c r="X72" s="8">
        <v>43062</v>
      </c>
      <c r="Y72" s="9">
        <v>0.45833333333333331</v>
      </c>
      <c r="Z72" s="8">
        <v>43062</v>
      </c>
      <c r="AA72" s="9">
        <v>0.54166666666666663</v>
      </c>
      <c r="AB72" s="5" t="s">
        <v>11</v>
      </c>
      <c r="AC72" s="10"/>
      <c r="AD72" s="4"/>
      <c r="AE72" s="9"/>
      <c r="AF72" s="5"/>
      <c r="AG72" s="48"/>
      <c r="AH72" s="328">
        <f t="shared" si="18"/>
        <v>0</v>
      </c>
      <c r="AI72" s="329">
        <v>43061</v>
      </c>
      <c r="AJ72" s="9">
        <v>0.5180555555555556</v>
      </c>
      <c r="AK72" s="330">
        <v>43060</v>
      </c>
      <c r="AL72" s="72"/>
      <c r="AM72" s="331" t="s">
        <v>389</v>
      </c>
      <c r="AN72" s="332"/>
      <c r="AO72" s="214"/>
      <c r="AP72" s="226"/>
      <c r="AQ72" s="5"/>
      <c r="AR72" s="260"/>
      <c r="AS72" s="3"/>
      <c r="AT72" s="3"/>
      <c r="AU72" s="260"/>
      <c r="AV72" s="3"/>
      <c r="AW72" s="3"/>
      <c r="AX72" s="260"/>
      <c r="AY72" s="3"/>
      <c r="AZ72" s="3"/>
      <c r="BA72" s="3"/>
      <c r="BB72" s="3"/>
      <c r="BC72" s="3"/>
      <c r="BD72" s="3"/>
      <c r="BE72" s="260"/>
      <c r="BF72" s="3"/>
      <c r="BG72" s="3"/>
      <c r="BH72" s="260"/>
      <c r="BI72" s="3"/>
      <c r="BJ72" s="3"/>
      <c r="BK72" s="260"/>
      <c r="BL72" s="3"/>
      <c r="BM72" s="3"/>
      <c r="BN72" s="314"/>
      <c r="BO72" s="314"/>
    </row>
    <row r="73" spans="1:67" s="97" customFormat="1" ht="39" thickBot="1" x14ac:dyDescent="0.3">
      <c r="A73" s="4">
        <f t="shared" si="20"/>
        <v>65</v>
      </c>
      <c r="B73" s="5" t="s">
        <v>4</v>
      </c>
      <c r="C73" s="5" t="s">
        <v>10</v>
      </c>
      <c r="D73" s="6" t="s">
        <v>391</v>
      </c>
      <c r="E73" s="5">
        <v>179515</v>
      </c>
      <c r="F73" s="5" t="s">
        <v>394</v>
      </c>
      <c r="G73" s="5" t="s">
        <v>102</v>
      </c>
      <c r="H73" s="62">
        <v>597907.15</v>
      </c>
      <c r="I73" s="62">
        <v>332508.51</v>
      </c>
      <c r="J73" s="62">
        <v>597907.15</v>
      </c>
      <c r="K73" s="62">
        <v>332508.51</v>
      </c>
      <c r="L73" s="5" t="s">
        <v>10</v>
      </c>
      <c r="M73" s="5" t="s">
        <v>10</v>
      </c>
      <c r="N73" s="5" t="s">
        <v>392</v>
      </c>
      <c r="O73" s="7" t="s">
        <v>393</v>
      </c>
      <c r="P73" s="5" t="s">
        <v>10</v>
      </c>
      <c r="Q73" s="5" t="s">
        <v>10</v>
      </c>
      <c r="R73" s="5" t="s">
        <v>10</v>
      </c>
      <c r="S73" s="5" t="s">
        <v>10</v>
      </c>
      <c r="T73" s="5" t="s">
        <v>9</v>
      </c>
      <c r="U73" s="61" t="s">
        <v>397</v>
      </c>
      <c r="V73" s="327" t="s">
        <v>395</v>
      </c>
      <c r="W73" s="5" t="s">
        <v>10</v>
      </c>
      <c r="X73" s="8">
        <v>43062</v>
      </c>
      <c r="Y73" s="9">
        <v>0.41666666666666669</v>
      </c>
      <c r="Z73" s="8">
        <v>43062</v>
      </c>
      <c r="AA73" s="9">
        <v>0.45833333333333331</v>
      </c>
      <c r="AB73" s="5" t="s">
        <v>22</v>
      </c>
      <c r="AC73" s="10"/>
      <c r="AD73" s="4"/>
      <c r="AE73" s="9"/>
      <c r="AF73" s="5"/>
      <c r="AG73" s="48"/>
      <c r="AH73" s="328">
        <f t="shared" si="18"/>
        <v>0</v>
      </c>
      <c r="AI73" s="329"/>
      <c r="AJ73" s="9"/>
      <c r="AK73" s="330">
        <v>43061</v>
      </c>
      <c r="AL73" s="72">
        <v>0.51458333333333328</v>
      </c>
      <c r="AM73" s="331" t="s">
        <v>396</v>
      </c>
      <c r="AN73" s="332"/>
      <c r="AO73" s="214"/>
      <c r="AP73" s="226"/>
      <c r="AQ73" s="5"/>
      <c r="AR73" s="260"/>
      <c r="AS73" s="3"/>
      <c r="AT73" s="3"/>
      <c r="AU73" s="260"/>
      <c r="AV73" s="3"/>
      <c r="AW73" s="3"/>
      <c r="AX73" s="260"/>
      <c r="AY73" s="3"/>
      <c r="AZ73" s="3"/>
      <c r="BA73" s="3"/>
      <c r="BB73" s="3"/>
      <c r="BC73" s="3"/>
      <c r="BD73" s="3"/>
      <c r="BE73" s="260"/>
      <c r="BF73" s="3"/>
      <c r="BG73" s="3"/>
      <c r="BH73" s="260"/>
      <c r="BI73" s="3"/>
      <c r="BJ73" s="3"/>
      <c r="BK73" s="260"/>
      <c r="BL73" s="3"/>
      <c r="BM73" s="3"/>
      <c r="BN73" s="314"/>
      <c r="BO73" s="314"/>
    </row>
    <row r="74" spans="1:67" x14ac:dyDescent="0.25">
      <c r="A74" s="46">
        <f t="shared" si="20"/>
        <v>66</v>
      </c>
      <c r="B74" s="43"/>
      <c r="C74" s="43"/>
      <c r="D74" s="89"/>
      <c r="E74" s="43"/>
      <c r="F74" s="43"/>
      <c r="G74" s="43"/>
      <c r="H74" s="76"/>
      <c r="I74" s="76"/>
      <c r="J74" s="76"/>
      <c r="K74" s="76"/>
      <c r="L74" s="43"/>
      <c r="M74" s="43"/>
      <c r="N74" s="43"/>
      <c r="O74" s="43"/>
      <c r="P74" s="43"/>
      <c r="Q74" s="43"/>
      <c r="R74" s="43"/>
      <c r="S74" s="43"/>
      <c r="T74" s="43"/>
      <c r="U74" s="81"/>
      <c r="V74" s="89"/>
      <c r="W74" s="43"/>
      <c r="X74" s="43"/>
      <c r="Y74" s="44"/>
      <c r="Z74" s="43"/>
      <c r="AA74" s="44"/>
      <c r="AB74" s="43"/>
      <c r="AC74" s="47"/>
      <c r="AD74" s="46"/>
      <c r="AE74" s="44"/>
      <c r="AF74" s="43"/>
      <c r="AG74" s="59"/>
      <c r="AH74" s="246">
        <f t="shared" ref="AH74:AH83" si="39">IF(AD74="",0,LEN(TRIM(U74))-LEN(SUBSTITUTE(U74,CHAR(44),""))+1+LEN(TRIM(V74))-LEN(SUBSTITUTE(V74,CHAR(44),""))+1)</f>
        <v>0</v>
      </c>
      <c r="AI74" s="67"/>
      <c r="AJ74" s="44"/>
      <c r="AK74" s="70"/>
      <c r="AL74" s="75"/>
      <c r="AM74" s="60"/>
      <c r="AN74" s="57"/>
      <c r="AO74" s="222"/>
      <c r="AP74" s="227"/>
      <c r="AQ74" s="43"/>
      <c r="AR74" s="268"/>
      <c r="AS74" s="269"/>
      <c r="AT74" s="269"/>
      <c r="AU74" s="268"/>
      <c r="AV74" s="269"/>
      <c r="AW74" s="269"/>
      <c r="AX74" s="268"/>
      <c r="AY74" s="269"/>
      <c r="AZ74" s="269"/>
      <c r="BA74" s="269"/>
      <c r="BB74" s="269"/>
      <c r="BC74" s="269"/>
      <c r="BD74" s="269"/>
      <c r="BE74" s="268"/>
      <c r="BF74" s="269"/>
      <c r="BG74" s="269"/>
      <c r="BH74" s="268"/>
      <c r="BI74" s="269"/>
      <c r="BJ74" s="269"/>
      <c r="BK74" s="268"/>
      <c r="BL74" s="269"/>
      <c r="BM74" s="269"/>
      <c r="BN74" s="292"/>
      <c r="BO74" s="292"/>
    </row>
    <row r="75" spans="1:67" x14ac:dyDescent="0.25">
      <c r="A75" s="24">
        <f t="shared" si="20"/>
        <v>67</v>
      </c>
      <c r="B75" s="25"/>
      <c r="C75" s="25"/>
      <c r="D75" s="250"/>
      <c r="E75" s="25"/>
      <c r="F75" s="25"/>
      <c r="G75" s="25"/>
      <c r="H75" s="78"/>
      <c r="I75" s="78"/>
      <c r="J75" s="78"/>
      <c r="K75" s="78"/>
      <c r="L75" s="25"/>
      <c r="M75" s="25"/>
      <c r="N75" s="25"/>
      <c r="O75" s="25"/>
      <c r="P75" s="25"/>
      <c r="Q75" s="25"/>
      <c r="R75" s="25"/>
      <c r="S75" s="25"/>
      <c r="T75" s="25"/>
      <c r="U75" s="91"/>
      <c r="V75" s="250"/>
      <c r="W75" s="25"/>
      <c r="X75" s="25"/>
      <c r="Y75" s="29"/>
      <c r="Z75" s="25"/>
      <c r="AA75" s="29"/>
      <c r="AB75" s="25"/>
      <c r="AC75" s="30"/>
      <c r="AD75" s="24"/>
      <c r="AE75" s="29"/>
      <c r="AF75" s="25"/>
      <c r="AG75" s="49"/>
      <c r="AH75" s="247">
        <f t="shared" si="39"/>
        <v>0</v>
      </c>
      <c r="AI75" s="65"/>
      <c r="AJ75" s="29"/>
      <c r="AK75" s="68"/>
      <c r="AL75" s="73"/>
      <c r="AM75" s="55"/>
      <c r="AN75" s="53"/>
      <c r="AO75" s="216"/>
      <c r="AP75" s="227"/>
      <c r="AQ75" s="25"/>
      <c r="AR75" s="263"/>
      <c r="AS75" s="264"/>
      <c r="AT75" s="264"/>
      <c r="AU75" s="263"/>
      <c r="AV75" s="264"/>
      <c r="AW75" s="264"/>
      <c r="AX75" s="263"/>
      <c r="AY75" s="264"/>
      <c r="AZ75" s="264"/>
      <c r="BA75" s="264"/>
      <c r="BB75" s="264"/>
      <c r="BC75" s="264"/>
      <c r="BD75" s="264"/>
      <c r="BE75" s="263"/>
      <c r="BF75" s="264"/>
      <c r="BG75" s="264"/>
      <c r="BH75" s="263"/>
      <c r="BI75" s="264"/>
      <c r="BJ75" s="264"/>
      <c r="BK75" s="263"/>
      <c r="BL75" s="264"/>
      <c r="BM75" s="264"/>
      <c r="BN75" s="292"/>
      <c r="BO75" s="292"/>
    </row>
    <row r="76" spans="1:67" x14ac:dyDescent="0.25">
      <c r="A76" s="24">
        <f t="shared" si="20"/>
        <v>68</v>
      </c>
      <c r="B76" s="25"/>
      <c r="C76" s="25"/>
      <c r="D76" s="250"/>
      <c r="E76" s="25"/>
      <c r="F76" s="25"/>
      <c r="G76" s="25"/>
      <c r="H76" s="78"/>
      <c r="I76" s="78"/>
      <c r="J76" s="78"/>
      <c r="K76" s="78"/>
      <c r="L76" s="25"/>
      <c r="M76" s="25"/>
      <c r="N76" s="25"/>
      <c r="O76" s="25"/>
      <c r="P76" s="25"/>
      <c r="Q76" s="25"/>
      <c r="R76" s="25"/>
      <c r="S76" s="25"/>
      <c r="T76" s="25"/>
      <c r="U76" s="91"/>
      <c r="V76" s="250"/>
      <c r="W76" s="25"/>
      <c r="X76" s="25"/>
      <c r="Y76" s="29"/>
      <c r="Z76" s="25"/>
      <c r="AA76" s="29"/>
      <c r="AB76" s="25"/>
      <c r="AC76" s="30"/>
      <c r="AD76" s="24"/>
      <c r="AE76" s="29"/>
      <c r="AF76" s="25"/>
      <c r="AG76" s="49"/>
      <c r="AH76" s="247">
        <f t="shared" si="39"/>
        <v>0</v>
      </c>
      <c r="AI76" s="65"/>
      <c r="AJ76" s="29"/>
      <c r="AK76" s="68"/>
      <c r="AL76" s="73"/>
      <c r="AM76" s="55"/>
      <c r="AN76" s="53"/>
      <c r="AO76" s="216"/>
      <c r="AP76" s="227"/>
      <c r="AQ76" s="25"/>
      <c r="AR76" s="263"/>
      <c r="AS76" s="264"/>
      <c r="AT76" s="264"/>
      <c r="AU76" s="263"/>
      <c r="AV76" s="264"/>
      <c r="AW76" s="264"/>
      <c r="AX76" s="263"/>
      <c r="AY76" s="264"/>
      <c r="AZ76" s="264"/>
      <c r="BA76" s="264"/>
      <c r="BB76" s="264"/>
      <c r="BC76" s="264"/>
      <c r="BD76" s="264"/>
      <c r="BE76" s="263"/>
      <c r="BF76" s="264"/>
      <c r="BG76" s="264"/>
      <c r="BH76" s="263"/>
      <c r="BI76" s="264"/>
      <c r="BJ76" s="264"/>
      <c r="BK76" s="263"/>
      <c r="BL76" s="264"/>
      <c r="BM76" s="264"/>
      <c r="BN76" s="292"/>
      <c r="BO76" s="292"/>
    </row>
    <row r="77" spans="1:67" x14ac:dyDescent="0.25">
      <c r="A77" s="24">
        <f t="shared" si="20"/>
        <v>69</v>
      </c>
      <c r="B77" s="25"/>
      <c r="C77" s="25"/>
      <c r="D77" s="250"/>
      <c r="E77" s="25"/>
      <c r="F77" s="25"/>
      <c r="G77" s="25"/>
      <c r="H77" s="78"/>
      <c r="I77" s="78"/>
      <c r="J77" s="78"/>
      <c r="K77" s="78"/>
      <c r="L77" s="25"/>
      <c r="M77" s="25"/>
      <c r="N77" s="25"/>
      <c r="O77" s="25"/>
      <c r="P77" s="25"/>
      <c r="Q77" s="25"/>
      <c r="R77" s="25"/>
      <c r="S77" s="25"/>
      <c r="T77" s="25"/>
      <c r="U77" s="91"/>
      <c r="V77" s="250"/>
      <c r="W77" s="25"/>
      <c r="X77" s="25"/>
      <c r="Y77" s="29"/>
      <c r="Z77" s="25"/>
      <c r="AA77" s="29"/>
      <c r="AB77" s="25"/>
      <c r="AC77" s="30"/>
      <c r="AD77" s="24"/>
      <c r="AE77" s="29"/>
      <c r="AF77" s="25"/>
      <c r="AG77" s="49"/>
      <c r="AH77" s="247">
        <f t="shared" si="39"/>
        <v>0</v>
      </c>
      <c r="AI77" s="65"/>
      <c r="AJ77" s="29"/>
      <c r="AK77" s="68"/>
      <c r="AL77" s="73"/>
      <c r="AM77" s="55"/>
      <c r="AN77" s="53"/>
      <c r="AO77" s="216"/>
      <c r="AP77" s="227"/>
      <c r="AQ77" s="25"/>
      <c r="AR77" s="263"/>
      <c r="AS77" s="264"/>
      <c r="AT77" s="264"/>
      <c r="AU77" s="263"/>
      <c r="AV77" s="264"/>
      <c r="AW77" s="264"/>
      <c r="AX77" s="263"/>
      <c r="AY77" s="264"/>
      <c r="AZ77" s="264"/>
      <c r="BA77" s="264"/>
      <c r="BB77" s="264"/>
      <c r="BC77" s="264"/>
      <c r="BD77" s="264"/>
      <c r="BE77" s="263"/>
      <c r="BF77" s="264"/>
      <c r="BG77" s="264"/>
      <c r="BH77" s="263"/>
      <c r="BI77" s="264"/>
      <c r="BJ77" s="264"/>
      <c r="BK77" s="263"/>
      <c r="BL77" s="264"/>
      <c r="BM77" s="264"/>
      <c r="BN77" s="292"/>
      <c r="BO77" s="292"/>
    </row>
    <row r="78" spans="1:67" x14ac:dyDescent="0.25">
      <c r="A78" s="24">
        <f t="shared" si="20"/>
        <v>70</v>
      </c>
      <c r="B78" s="25"/>
      <c r="C78" s="25"/>
      <c r="D78" s="250"/>
      <c r="E78" s="25"/>
      <c r="F78" s="25"/>
      <c r="G78" s="25"/>
      <c r="H78" s="78"/>
      <c r="I78" s="78"/>
      <c r="J78" s="78"/>
      <c r="K78" s="78"/>
      <c r="L78" s="25"/>
      <c r="M78" s="25"/>
      <c r="N78" s="25"/>
      <c r="O78" s="25"/>
      <c r="P78" s="25"/>
      <c r="Q78" s="25"/>
      <c r="R78" s="25"/>
      <c r="S78" s="25"/>
      <c r="T78" s="25"/>
      <c r="U78" s="91"/>
      <c r="V78" s="250"/>
      <c r="W78" s="25"/>
      <c r="X78" s="25"/>
      <c r="Y78" s="29"/>
      <c r="Z78" s="25"/>
      <c r="AA78" s="29"/>
      <c r="AB78" s="25"/>
      <c r="AC78" s="30"/>
      <c r="AD78" s="24"/>
      <c r="AE78" s="29"/>
      <c r="AF78" s="25"/>
      <c r="AG78" s="49"/>
      <c r="AH78" s="247">
        <f t="shared" si="39"/>
        <v>0</v>
      </c>
      <c r="AI78" s="65"/>
      <c r="AJ78" s="29"/>
      <c r="AK78" s="68"/>
      <c r="AL78" s="73"/>
      <c r="AM78" s="55"/>
      <c r="AN78" s="53"/>
      <c r="AO78" s="216"/>
      <c r="AP78" s="227"/>
      <c r="AQ78" s="25"/>
      <c r="AR78" s="263"/>
      <c r="AS78" s="264"/>
      <c r="AT78" s="264"/>
      <c r="AU78" s="263"/>
      <c r="AV78" s="264"/>
      <c r="AW78" s="264"/>
      <c r="AX78" s="263"/>
      <c r="AY78" s="264"/>
      <c r="AZ78" s="264"/>
      <c r="BA78" s="264"/>
      <c r="BB78" s="264"/>
      <c r="BC78" s="264"/>
      <c r="BD78" s="264"/>
      <c r="BE78" s="263"/>
      <c r="BF78" s="264"/>
      <c r="BG78" s="264"/>
      <c r="BH78" s="263"/>
      <c r="BI78" s="264"/>
      <c r="BJ78" s="264"/>
      <c r="BK78" s="263"/>
      <c r="BL78" s="264"/>
      <c r="BM78" s="264"/>
      <c r="BN78" s="292"/>
      <c r="BO78" s="292"/>
    </row>
    <row r="79" spans="1:67" x14ac:dyDescent="0.25">
      <c r="A79" s="24">
        <f t="shared" si="20"/>
        <v>71</v>
      </c>
      <c r="B79" s="25"/>
      <c r="C79" s="25"/>
      <c r="D79" s="250"/>
      <c r="E79" s="25"/>
      <c r="F79" s="25"/>
      <c r="G79" s="25"/>
      <c r="H79" s="78"/>
      <c r="I79" s="78"/>
      <c r="J79" s="78"/>
      <c r="K79" s="78"/>
      <c r="L79" s="25"/>
      <c r="M79" s="25"/>
      <c r="N79" s="25"/>
      <c r="O79" s="25"/>
      <c r="P79" s="25"/>
      <c r="Q79" s="25"/>
      <c r="R79" s="25"/>
      <c r="S79" s="25"/>
      <c r="T79" s="25"/>
      <c r="U79" s="91"/>
      <c r="V79" s="250"/>
      <c r="W79" s="25"/>
      <c r="X79" s="25"/>
      <c r="Y79" s="29"/>
      <c r="Z79" s="25"/>
      <c r="AA79" s="29"/>
      <c r="AB79" s="25"/>
      <c r="AC79" s="30"/>
      <c r="AD79" s="24"/>
      <c r="AE79" s="29"/>
      <c r="AF79" s="25"/>
      <c r="AG79" s="49"/>
      <c r="AH79" s="247">
        <f t="shared" si="39"/>
        <v>0</v>
      </c>
      <c r="AI79" s="65"/>
      <c r="AJ79" s="29"/>
      <c r="AK79" s="68"/>
      <c r="AL79" s="73"/>
      <c r="AM79" s="55"/>
      <c r="AN79" s="53"/>
      <c r="AO79" s="216"/>
      <c r="AP79" s="227"/>
      <c r="AQ79" s="25"/>
      <c r="AR79" s="263"/>
      <c r="AS79" s="264"/>
      <c r="AT79" s="264"/>
      <c r="AU79" s="263"/>
      <c r="AV79" s="264"/>
      <c r="AW79" s="264"/>
      <c r="AX79" s="263"/>
      <c r="AY79" s="264"/>
      <c r="AZ79" s="264"/>
      <c r="BA79" s="264"/>
      <c r="BB79" s="264"/>
      <c r="BC79" s="264"/>
      <c r="BD79" s="264"/>
      <c r="BE79" s="263"/>
      <c r="BF79" s="264"/>
      <c r="BG79" s="264"/>
      <c r="BH79" s="263"/>
      <c r="BI79" s="264"/>
      <c r="BJ79" s="264"/>
      <c r="BK79" s="263"/>
      <c r="BL79" s="264"/>
      <c r="BM79" s="264"/>
      <c r="BN79" s="292"/>
      <c r="BO79" s="292"/>
    </row>
    <row r="80" spans="1:67" x14ac:dyDescent="0.25">
      <c r="A80" s="24">
        <f t="shared" si="20"/>
        <v>72</v>
      </c>
      <c r="B80" s="25"/>
      <c r="C80" s="25"/>
      <c r="D80" s="250"/>
      <c r="E80" s="25"/>
      <c r="F80" s="25"/>
      <c r="G80" s="25"/>
      <c r="H80" s="78"/>
      <c r="I80" s="78"/>
      <c r="J80" s="78"/>
      <c r="K80" s="78"/>
      <c r="L80" s="25"/>
      <c r="M80" s="25"/>
      <c r="N80" s="25"/>
      <c r="O80" s="25"/>
      <c r="P80" s="25"/>
      <c r="Q80" s="25"/>
      <c r="R80" s="25"/>
      <c r="S80" s="25"/>
      <c r="T80" s="25"/>
      <c r="U80" s="91"/>
      <c r="V80" s="250"/>
      <c r="W80" s="25"/>
      <c r="X80" s="25"/>
      <c r="Y80" s="29"/>
      <c r="Z80" s="25"/>
      <c r="AA80" s="29"/>
      <c r="AB80" s="25"/>
      <c r="AC80" s="30"/>
      <c r="AD80" s="24"/>
      <c r="AE80" s="29"/>
      <c r="AF80" s="25"/>
      <c r="AG80" s="49"/>
      <c r="AH80" s="247">
        <f t="shared" si="39"/>
        <v>0</v>
      </c>
      <c r="AI80" s="65"/>
      <c r="AJ80" s="29"/>
      <c r="AK80" s="68"/>
      <c r="AL80" s="73"/>
      <c r="AM80" s="55"/>
      <c r="AN80" s="53"/>
      <c r="AO80" s="216"/>
      <c r="AP80" s="227"/>
      <c r="AQ80" s="25"/>
      <c r="AR80" s="263"/>
      <c r="AS80" s="264"/>
      <c r="AT80" s="264"/>
      <c r="AU80" s="263"/>
      <c r="AV80" s="264"/>
      <c r="AW80" s="264"/>
      <c r="AX80" s="263"/>
      <c r="AY80" s="264"/>
      <c r="AZ80" s="264"/>
      <c r="BA80" s="264"/>
      <c r="BB80" s="264"/>
      <c r="BC80" s="264"/>
      <c r="BD80" s="264"/>
      <c r="BE80" s="263"/>
      <c r="BF80" s="264"/>
      <c r="BG80" s="264"/>
      <c r="BH80" s="263"/>
      <c r="BI80" s="264"/>
      <c r="BJ80" s="264"/>
      <c r="BK80" s="263"/>
      <c r="BL80" s="264"/>
      <c r="BM80" s="264"/>
      <c r="BN80" s="292"/>
      <c r="BO80" s="292"/>
    </row>
    <row r="81" spans="1:67" x14ac:dyDescent="0.25">
      <c r="A81" s="24">
        <f t="shared" si="20"/>
        <v>73</v>
      </c>
      <c r="B81" s="25"/>
      <c r="C81" s="25"/>
      <c r="D81" s="250"/>
      <c r="E81" s="25"/>
      <c r="F81" s="25"/>
      <c r="G81" s="25"/>
      <c r="H81" s="78"/>
      <c r="I81" s="78"/>
      <c r="J81" s="78"/>
      <c r="K81" s="78"/>
      <c r="L81" s="25"/>
      <c r="M81" s="25"/>
      <c r="N81" s="25"/>
      <c r="O81" s="25"/>
      <c r="P81" s="25"/>
      <c r="Q81" s="25"/>
      <c r="R81" s="25"/>
      <c r="S81" s="25"/>
      <c r="T81" s="25"/>
      <c r="U81" s="91"/>
      <c r="V81" s="250"/>
      <c r="W81" s="25"/>
      <c r="X81" s="25"/>
      <c r="Y81" s="29"/>
      <c r="Z81" s="25"/>
      <c r="AA81" s="29"/>
      <c r="AB81" s="25"/>
      <c r="AC81" s="30"/>
      <c r="AD81" s="24"/>
      <c r="AE81" s="29"/>
      <c r="AF81" s="25"/>
      <c r="AG81" s="49"/>
      <c r="AH81" s="247">
        <f t="shared" si="39"/>
        <v>0</v>
      </c>
      <c r="AI81" s="65"/>
      <c r="AJ81" s="29"/>
      <c r="AK81" s="68"/>
      <c r="AL81" s="73"/>
      <c r="AM81" s="55"/>
      <c r="AN81" s="53"/>
      <c r="AO81" s="216"/>
      <c r="AP81" s="227"/>
      <c r="AQ81" s="25"/>
      <c r="AR81" s="263"/>
      <c r="AS81" s="264"/>
      <c r="AT81" s="264"/>
      <c r="AU81" s="263"/>
      <c r="AV81" s="264"/>
      <c r="AW81" s="264"/>
      <c r="AX81" s="263"/>
      <c r="AY81" s="264"/>
      <c r="AZ81" s="264"/>
      <c r="BA81" s="264"/>
      <c r="BB81" s="264"/>
      <c r="BC81" s="264"/>
      <c r="BD81" s="264"/>
      <c r="BE81" s="263"/>
      <c r="BF81" s="264"/>
      <c r="BG81" s="264"/>
      <c r="BH81" s="263"/>
      <c r="BI81" s="264"/>
      <c r="BJ81" s="264"/>
      <c r="BK81" s="263"/>
      <c r="BL81" s="264"/>
      <c r="BM81" s="264"/>
      <c r="BN81" s="292"/>
      <c r="BO81" s="292"/>
    </row>
    <row r="82" spans="1:67" x14ac:dyDescent="0.25">
      <c r="A82" s="24">
        <f t="shared" si="20"/>
        <v>74</v>
      </c>
      <c r="B82" s="25"/>
      <c r="C82" s="25"/>
      <c r="D82" s="250"/>
      <c r="E82" s="25"/>
      <c r="F82" s="25"/>
      <c r="G82" s="25"/>
      <c r="H82" s="78"/>
      <c r="I82" s="78"/>
      <c r="J82" s="78"/>
      <c r="K82" s="78"/>
      <c r="L82" s="25"/>
      <c r="M82" s="25"/>
      <c r="N82" s="25"/>
      <c r="O82" s="25"/>
      <c r="P82" s="25"/>
      <c r="Q82" s="25"/>
      <c r="R82" s="25"/>
      <c r="S82" s="25"/>
      <c r="T82" s="25"/>
      <c r="U82" s="91"/>
      <c r="V82" s="250"/>
      <c r="W82" s="25"/>
      <c r="X82" s="25"/>
      <c r="Y82" s="29"/>
      <c r="Z82" s="25"/>
      <c r="AA82" s="29"/>
      <c r="AB82" s="25"/>
      <c r="AC82" s="30"/>
      <c r="AD82" s="24"/>
      <c r="AE82" s="29"/>
      <c r="AF82" s="25"/>
      <c r="AG82" s="49"/>
      <c r="AH82" s="247">
        <f t="shared" si="39"/>
        <v>0</v>
      </c>
      <c r="AI82" s="65"/>
      <c r="AJ82" s="29"/>
      <c r="AK82" s="68"/>
      <c r="AL82" s="73"/>
      <c r="AM82" s="55"/>
      <c r="AN82" s="53"/>
      <c r="AO82" s="216"/>
      <c r="AP82" s="227"/>
      <c r="AQ82" s="25"/>
      <c r="AR82" s="263"/>
      <c r="AS82" s="264"/>
      <c r="AT82" s="264"/>
      <c r="AU82" s="263"/>
      <c r="AV82" s="264"/>
      <c r="AW82" s="264"/>
      <c r="AX82" s="263"/>
      <c r="AY82" s="264"/>
      <c r="AZ82" s="264"/>
      <c r="BA82" s="264"/>
      <c r="BB82" s="264"/>
      <c r="BC82" s="264"/>
      <c r="BD82" s="264"/>
      <c r="BE82" s="263"/>
      <c r="BF82" s="264"/>
      <c r="BG82" s="264"/>
      <c r="BH82" s="263"/>
      <c r="BI82" s="264"/>
      <c r="BJ82" s="264"/>
      <c r="BK82" s="263"/>
      <c r="BL82" s="264"/>
      <c r="BM82" s="264"/>
      <c r="BN82" s="292"/>
      <c r="BO82" s="292"/>
    </row>
    <row r="83" spans="1:67" ht="13.5" thickBot="1" x14ac:dyDescent="0.3">
      <c r="A83" s="31">
        <f t="shared" si="20"/>
        <v>75</v>
      </c>
      <c r="B83" s="32"/>
      <c r="C83" s="32"/>
      <c r="D83" s="252"/>
      <c r="E83" s="32"/>
      <c r="F83" s="32"/>
      <c r="G83" s="32"/>
      <c r="H83" s="79"/>
      <c r="I83" s="79"/>
      <c r="J83" s="79"/>
      <c r="K83" s="79"/>
      <c r="L83" s="32"/>
      <c r="M83" s="32"/>
      <c r="N83" s="32"/>
      <c r="O83" s="32"/>
      <c r="P83" s="32"/>
      <c r="Q83" s="32"/>
      <c r="R83" s="32"/>
      <c r="S83" s="32"/>
      <c r="T83" s="32"/>
      <c r="U83" s="321"/>
      <c r="V83" s="252"/>
      <c r="W83" s="32"/>
      <c r="X83" s="32"/>
      <c r="Y83" s="35"/>
      <c r="Z83" s="32"/>
      <c r="AA83" s="35"/>
      <c r="AB83" s="32"/>
      <c r="AC83" s="36"/>
      <c r="AD83" s="31"/>
      <c r="AE83" s="35"/>
      <c r="AF83" s="32"/>
      <c r="AG83" s="50"/>
      <c r="AH83" s="248">
        <f t="shared" si="39"/>
        <v>0</v>
      </c>
      <c r="AI83" s="66"/>
      <c r="AJ83" s="35"/>
      <c r="AK83" s="69"/>
      <c r="AL83" s="74"/>
      <c r="AM83" s="56"/>
      <c r="AN83" s="54"/>
      <c r="AO83" s="220"/>
      <c r="AP83" s="227"/>
      <c r="AQ83" s="25"/>
      <c r="AR83" s="263"/>
      <c r="AS83" s="264"/>
      <c r="AT83" s="264"/>
      <c r="AU83" s="263"/>
      <c r="AV83" s="264"/>
      <c r="AW83" s="264"/>
      <c r="AX83" s="263"/>
      <c r="AY83" s="264"/>
      <c r="AZ83" s="264"/>
      <c r="BA83" s="264"/>
      <c r="BB83" s="264"/>
      <c r="BC83" s="264"/>
      <c r="BD83" s="264"/>
      <c r="BE83" s="263"/>
      <c r="BF83" s="264"/>
      <c r="BG83" s="264"/>
      <c r="BH83" s="263"/>
      <c r="BI83" s="264"/>
      <c r="BJ83" s="264"/>
      <c r="BK83" s="263"/>
      <c r="BL83" s="264"/>
      <c r="BM83" s="264"/>
      <c r="BN83" s="292"/>
      <c r="BO83" s="292"/>
    </row>
  </sheetData>
  <sheetProtection algorithmName="SHA-512" hashValue="QPxj2bfCZos6FIGZyNF4kb6aKKdQd+gFTBtHbH5ZXPLWSH6HP7glHVYeg8kWxq5/QJ8rbq4xNoELmk6fbWhmmg==" saltValue="vUHDMFuCKMHADrsuhGiwsA==" spinCount="100000" sheet="1" objects="1" scenarios="1" selectLockedCells="1" autoFilter="0" selectUnlockedCells="1"/>
  <autoFilter ref="A7:BU83"/>
  <mergeCells count="75">
    <mergeCell ref="U8:V8"/>
    <mergeCell ref="AL6:AL7"/>
    <mergeCell ref="AI4:AJ5"/>
    <mergeCell ref="AK4:AL5"/>
    <mergeCell ref="AI6:AI7"/>
    <mergeCell ref="AJ6:AJ7"/>
    <mergeCell ref="AK6:AK7"/>
    <mergeCell ref="E5:E7"/>
    <mergeCell ref="J5:K6"/>
    <mergeCell ref="AB4:AB7"/>
    <mergeCell ref="X6:X7"/>
    <mergeCell ref="L4:S4"/>
    <mergeCell ref="P6:Q6"/>
    <mergeCell ref="T4:T7"/>
    <mergeCell ref="U4:V6"/>
    <mergeCell ref="A2:AC2"/>
    <mergeCell ref="W4:W7"/>
    <mergeCell ref="Z4:AA5"/>
    <mergeCell ref="X4:Y5"/>
    <mergeCell ref="AC4:AC7"/>
    <mergeCell ref="AA6:AA7"/>
    <mergeCell ref="Z6:Z7"/>
    <mergeCell ref="Y6:Y7"/>
    <mergeCell ref="B4:C5"/>
    <mergeCell ref="C6:C7"/>
    <mergeCell ref="B6:B7"/>
    <mergeCell ref="A4:A7"/>
    <mergeCell ref="L5:O5"/>
    <mergeCell ref="P5:S5"/>
    <mergeCell ref="R6:S6"/>
    <mergeCell ref="H5:I6"/>
    <mergeCell ref="AN4:AN7"/>
    <mergeCell ref="D4:D7"/>
    <mergeCell ref="AH4:AH7"/>
    <mergeCell ref="AM4:AM7"/>
    <mergeCell ref="W12:W14"/>
    <mergeCell ref="N6:O6"/>
    <mergeCell ref="L6:M6"/>
    <mergeCell ref="E4:K4"/>
    <mergeCell ref="AD4:AE5"/>
    <mergeCell ref="AF4:AG5"/>
    <mergeCell ref="AD6:AD7"/>
    <mergeCell ref="AE6:AE7"/>
    <mergeCell ref="AF6:AF7"/>
    <mergeCell ref="AG6:AG7"/>
    <mergeCell ref="G5:G7"/>
    <mergeCell ref="F5:F7"/>
    <mergeCell ref="AO4:AO7"/>
    <mergeCell ref="BE3:BG3"/>
    <mergeCell ref="BH3:BJ3"/>
    <mergeCell ref="BE4:BE7"/>
    <mergeCell ref="BF4:BF7"/>
    <mergeCell ref="BG4:BG7"/>
    <mergeCell ref="BH4:BH7"/>
    <mergeCell ref="BI4:BI7"/>
    <mergeCell ref="BJ4:BJ7"/>
    <mergeCell ref="AQ4:AQ7"/>
    <mergeCell ref="AR4:AR7"/>
    <mergeCell ref="AS4:AS7"/>
    <mergeCell ref="AT4:AT7"/>
    <mergeCell ref="AU4:AU7"/>
    <mergeCell ref="AX4:AX7"/>
    <mergeCell ref="AY4:AY7"/>
    <mergeCell ref="BP2:BP4"/>
    <mergeCell ref="AQ2:AZ2"/>
    <mergeCell ref="BC2:BC4"/>
    <mergeCell ref="BE2:BM2"/>
    <mergeCell ref="BK4:BK7"/>
    <mergeCell ref="BL4:BL7"/>
    <mergeCell ref="BM4:BM7"/>
    <mergeCell ref="AZ4:AZ7"/>
    <mergeCell ref="AR3:AT3"/>
    <mergeCell ref="AU3:AW3"/>
    <mergeCell ref="AV4:AV7"/>
    <mergeCell ref="AW4:AW7"/>
  </mergeCells>
  <conditionalFormatting sqref="A1:AC1048576">
    <cfRule type="expression" dxfId="18" priority="41">
      <formula>IF($AC1="Efectuată",1,0)</formula>
    </cfRule>
  </conditionalFormatting>
  <conditionalFormatting sqref="D15">
    <cfRule type="expression" dxfId="17" priority="38">
      <formula>IF($AC15="Efectuată",1,0)</formula>
    </cfRule>
  </conditionalFormatting>
  <conditionalFormatting sqref="N15">
    <cfRule type="expression" dxfId="16" priority="37">
      <formula>IF($AC15="Efectuată",1,0)</formula>
    </cfRule>
  </conditionalFormatting>
  <conditionalFormatting sqref="O15">
    <cfRule type="expression" dxfId="15" priority="36">
      <formula>IF($AC15="Efectuată",1,0)</formula>
    </cfRule>
  </conditionalFormatting>
  <conditionalFormatting sqref="B17:D17">
    <cfRule type="expression" dxfId="14" priority="35">
      <formula>IF($AC17="Efectuată",1,0)</formula>
    </cfRule>
  </conditionalFormatting>
  <conditionalFormatting sqref="Q15:S19">
    <cfRule type="expression" dxfId="13" priority="34">
      <formula>IF($AC15="Efectuată",1,0)</formula>
    </cfRule>
  </conditionalFormatting>
  <conditionalFormatting sqref="L15:M19">
    <cfRule type="expression" dxfId="12" priority="33">
      <formula>IF($AC15="Efectuată",1,0)</formula>
    </cfRule>
  </conditionalFormatting>
  <conditionalFormatting sqref="W22:AC24">
    <cfRule type="expression" dxfId="11" priority="20">
      <formula>IF($AC22="Efectuată",1,0)</formula>
    </cfRule>
  </conditionalFormatting>
  <conditionalFormatting sqref="W25:AC25">
    <cfRule type="expression" dxfId="10" priority="15">
      <formula>IF($AC25="Efectuată",1,0)</formula>
    </cfRule>
  </conditionalFormatting>
  <conditionalFormatting sqref="Y29">
    <cfRule type="expression" dxfId="9" priority="11">
      <formula>IF($AC29="Efectuată",1,0)</formula>
    </cfRule>
  </conditionalFormatting>
  <conditionalFormatting sqref="AA29">
    <cfRule type="expression" dxfId="8" priority="10">
      <formula>IF($AC29="Efectuată",1,0)</formula>
    </cfRule>
  </conditionalFormatting>
  <conditionalFormatting sqref="X29">
    <cfRule type="expression" dxfId="7" priority="9">
      <formula>IF($AC29="Efectuată",1,0)</formula>
    </cfRule>
  </conditionalFormatting>
  <conditionalFormatting sqref="Z29">
    <cfRule type="expression" dxfId="6" priority="8">
      <formula>IF($AC29="Efectuată",1,0)</formula>
    </cfRule>
  </conditionalFormatting>
  <conditionalFormatting sqref="E38:T40">
    <cfRule type="expression" dxfId="5" priority="7">
      <formula>IF($AC38="Efectuată",1,0)</formula>
    </cfRule>
  </conditionalFormatting>
  <conditionalFormatting sqref="W38:W40">
    <cfRule type="expression" dxfId="4" priority="6">
      <formula>IF($AC38="Efectuată",1,0)</formula>
    </cfRule>
  </conditionalFormatting>
  <conditionalFormatting sqref="U10:V15">
    <cfRule type="expression" dxfId="3" priority="4">
      <formula>IF($AC10="Efectuată",1,0)</formula>
    </cfRule>
  </conditionalFormatting>
  <conditionalFormatting sqref="U16:V67">
    <cfRule type="expression" dxfId="2" priority="3">
      <formula>IF($AC16="Efectuată",1,0)</formula>
    </cfRule>
  </conditionalFormatting>
  <conditionalFormatting sqref="AR1:AZ1 BE1:BO1 AR3:AZ1048576 BE8:BO1048576 BE2 BE3:BM7">
    <cfRule type="expression" dxfId="1" priority="2">
      <formula>_xlfn.ISFORMULA(AR1)</formula>
    </cfRule>
  </conditionalFormatting>
  <conditionalFormatting sqref="AQ1:AQ1048576">
    <cfRule type="expression" dxfId="0" priority="1">
      <formula>IF(AND(ISNUMBER($AX1),$AX1&gt;24),1,0)</formula>
    </cfRule>
  </conditionalFormatting>
  <pageMargins left="0.19" right="0.2" top="0.74803149606299213" bottom="0.28999999999999998" header="0.31496062992125984" footer="0.17"/>
  <pageSetup paperSize="8" scale="87" orientation="landscape" r:id="rId1"/>
  <colBreaks count="2" manualBreakCount="2">
    <brk id="18" max="66" man="1"/>
    <brk id="40" max="6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2017-2018</vt:lpstr>
      <vt:lpstr>'2017-2018'!Print_Area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2017-11-22T15:00:21Z</dcterms:modified>
</cp:coreProperties>
</file>